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200" windowHeight="11865"/>
  </bookViews>
  <sheets>
    <sheet name="Report" sheetId="1" r:id="rId1"/>
    <sheet name="통계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문제발생율">IF(COUNTA(통계!$5:$5)-1&lt;Report!$K$14,OFFSET(통계!$D$5,0,0,1,COUNTA(통계!$5:$5)-1),OFFSET(통계!$D$5,0,COUNTA(통계!$5:$5)-Report!$K$14-1,1,Report!$K$14))</definedName>
    <definedName name="버그케이스">IF(COUNTA(통계!$10:$10)-1&lt;Report!$K$14,OFFSET(통계!$D$10,0,0,1,COUNTA(통계!$10:$10)-1),OFFSET(통계!$D$10,0,COUNTA(통계!$10:$10)-Report!$K$14-1,1,Report!$K$14))</definedName>
    <definedName name="버전">IF(COUNTA(통계!$2:$2)-1&lt;Report!$K$14,OFFSET(통계!$D$2,0,0,1,COUNTA(통계!$2:$2)-1),OFFSET(통계!$D$2,0,COUNTA(통계!$2:$2)-Report!$K$14-1,1,Report!$K$14))</definedName>
  </definedNames>
  <calcPr calcId="125725"/>
</workbook>
</file>

<file path=xl/calcChain.xml><?xml version="1.0" encoding="utf-8"?>
<calcChain xmlns="http://schemas.openxmlformats.org/spreadsheetml/2006/main">
  <c r="E48" i="1"/>
  <c r="G48" l="1"/>
  <c r="K48"/>
  <c r="I48"/>
  <c r="G47"/>
  <c r="E47" l="1"/>
  <c r="I47"/>
  <c r="E2" i="7" l="1"/>
  <c r="D2"/>
  <c r="K4" i="1" l="1"/>
  <c r="K8"/>
  <c r="I53" l="1"/>
  <c r="G53" l="1"/>
  <c r="D10" i="7" l="1"/>
  <c r="E6"/>
  <c r="D8"/>
  <c r="D7"/>
  <c r="D6"/>
  <c r="E8"/>
  <c r="D9"/>
  <c r="E9"/>
  <c r="E10"/>
  <c r="E7"/>
  <c r="E10" i="1" l="1"/>
  <c r="I10"/>
  <c r="K10"/>
  <c r="G10"/>
  <c r="D4" i="7"/>
  <c r="E4"/>
  <c r="D3"/>
  <c r="D5"/>
  <c r="E5"/>
  <c r="E3"/>
  <c r="K42" i="1"/>
  <c r="E42"/>
  <c r="G42"/>
  <c r="I42"/>
  <c r="J9" l="1"/>
  <c r="G9"/>
  <c r="D9"/>
  <c r="G41"/>
  <c r="I41"/>
  <c r="E41"/>
  <c r="K51" l="1"/>
  <c r="E51"/>
  <c r="G50"/>
  <c r="G51"/>
  <c r="I50"/>
  <c r="I51"/>
  <c r="E50" l="1"/>
  <c r="K45" l="1"/>
  <c r="E45"/>
  <c r="G45"/>
  <c r="I44"/>
  <c r="I45"/>
  <c r="G44" l="1"/>
  <c r="E44"/>
  <c r="K54" l="1"/>
  <c r="E54"/>
  <c r="G54"/>
  <c r="I54"/>
  <c r="E53" l="1"/>
  <c r="E39" l="1"/>
  <c r="G39" l="1"/>
  <c r="K39" l="1"/>
  <c r="E38"/>
  <c r="I39"/>
  <c r="G38"/>
  <c r="I38" l="1"/>
</calcChain>
</file>

<file path=xl/sharedStrings.xml><?xml version="1.0" encoding="utf-8"?>
<sst xmlns="http://schemas.openxmlformats.org/spreadsheetml/2006/main" count="70" uniqueCount="36">
  <si>
    <t>문제
발생률</t>
    <phoneticPr fontId="1" type="noConversion"/>
  </si>
  <si>
    <t>테스트
진행률</t>
    <phoneticPr fontId="1" type="noConversion"/>
  </si>
  <si>
    <t>테스트
불가율</t>
    <phoneticPr fontId="1" type="noConversion"/>
  </si>
  <si>
    <t>문제발생율</t>
    <phoneticPr fontId="1" type="noConversion"/>
  </si>
  <si>
    <t>테스트진행률</t>
    <phoneticPr fontId="1" type="noConversion"/>
  </si>
  <si>
    <t>테스트불가율</t>
    <phoneticPr fontId="1" type="noConversion"/>
  </si>
  <si>
    <t>테스트불가</t>
    <phoneticPr fontId="1" type="noConversion"/>
  </si>
  <si>
    <t>버그케이스</t>
    <phoneticPr fontId="1" type="noConversion"/>
  </si>
  <si>
    <t>버그케이스</t>
    <phoneticPr fontId="1" type="noConversion"/>
  </si>
  <si>
    <t>테스트대상</t>
    <phoneticPr fontId="1" type="noConversion"/>
  </si>
  <si>
    <t>테스트정상</t>
    <phoneticPr fontId="1" type="noConversion"/>
  </si>
  <si>
    <t>캐릭터</t>
    <phoneticPr fontId="1" type="noConversion"/>
  </si>
  <si>
    <t>테스트정상</t>
    <phoneticPr fontId="1" type="noConversion"/>
  </si>
  <si>
    <t>테스트대상</t>
    <phoneticPr fontId="1" type="noConversion"/>
  </si>
  <si>
    <t>테스트불가</t>
    <phoneticPr fontId="1" type="noConversion"/>
  </si>
  <si>
    <t>버그케이스</t>
    <phoneticPr fontId="1" type="noConversion"/>
  </si>
  <si>
    <t>스킬</t>
    <phoneticPr fontId="1" type="noConversion"/>
  </si>
  <si>
    <t>■ 문제 발생률(%)</t>
    <phoneticPr fontId="1" type="noConversion"/>
  </si>
  <si>
    <t>■ 버그 케이스(건)</t>
    <phoneticPr fontId="1" type="noConversion"/>
  </si>
  <si>
    <t>차트에 표시할 버전 개수</t>
    <phoneticPr fontId="1" type="noConversion"/>
  </si>
  <si>
    <t xml:space="preserve">최종 버전 : </t>
    <phoneticPr fontId="1" type="noConversion"/>
  </si>
  <si>
    <t>거래</t>
    <phoneticPr fontId="1" type="noConversion"/>
  </si>
  <si>
    <t>테스트 리포트 요약</t>
    <phoneticPr fontId="1" type="noConversion"/>
  </si>
  <si>
    <t>아이템</t>
    <phoneticPr fontId="1" type="noConversion"/>
  </si>
  <si>
    <t>시스템</t>
    <phoneticPr fontId="1" type="noConversion"/>
  </si>
  <si>
    <t>퀘스트</t>
    <phoneticPr fontId="1" type="noConversion"/>
  </si>
  <si>
    <t>Version count :</t>
    <phoneticPr fontId="1" type="noConversion"/>
  </si>
  <si>
    <t>버전</t>
    <phoneticPr fontId="1" type="noConversion"/>
  </si>
  <si>
    <t>테스트 진행율</t>
    <phoneticPr fontId="1" type="noConversion"/>
  </si>
  <si>
    <t>진행 불가율</t>
    <phoneticPr fontId="1" type="noConversion"/>
  </si>
  <si>
    <t>문제 발생율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</si>
  <si>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</si>
  <si>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</si>
  <si>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</si>
  <si>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테스트 불가</t>
    <phoneticPr fontId="1" type="noConversion"/>
  </si>
  <si>
    <t>버그 케이스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</si>
</sst>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9" tint="-0.249977111117893"/>
      <name val="맑은 고딕"/>
      <family val="3"/>
      <charset val="129"/>
      <scheme val="minor"/>
    </font>
    <font>
      <b/>
      <sz val="10"/>
      <color theme="4" tint="-0.249977111117893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10" fontId="2" fillId="0" borderId="1" xfId="0" applyNumberFormat="1" applyFont="1" applyBorder="1">
      <alignment vertical="center"/>
    </xf>
    <xf numFmtId="0" fontId="2" fillId="4" borderId="0" xfId="0" applyFont="1" applyFill="1">
      <alignment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5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>
      <alignment vertical="center"/>
    </xf>
    <xf numFmtId="0" fontId="12" fillId="5" borderId="0" xfId="0" applyFont="1" applyFill="1" applyBorder="1">
      <alignment vertical="center"/>
    </xf>
    <xf numFmtId="0" fontId="2" fillId="0" borderId="1" xfId="0" applyNumberFormat="1" applyFont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12" fillId="4" borderId="0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2" fillId="4" borderId="1" xfId="0" applyNumberFormat="1" applyFont="1" applyFill="1" applyBorder="1">
      <alignment vertical="center"/>
    </xf>
    <xf numFmtId="9" fontId="2" fillId="4" borderId="0" xfId="0" applyNumberFormat="1" applyFont="1" applyFill="1">
      <alignment vertical="center"/>
    </xf>
    <xf numFmtId="0" fontId="2" fillId="4" borderId="1" xfId="0" applyFont="1" applyFill="1" applyBorder="1">
      <alignment vertical="center"/>
    </xf>
    <xf numFmtId="0" fontId="13" fillId="6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clustered"/>
        <c:ser>
          <c:idx val="1"/>
          <c:order val="1"/>
          <c:tx>
            <c:v>버그케이스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[0]!버전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[0]!버그케이스</c:f>
              <c:numCache>
                <c:formatCode>General</c:formatCode>
                <c:ptCount val="2"/>
                <c:pt idx="0">
                  <c:v>760</c:v>
                </c:pt>
                <c:pt idx="1">
                  <c:v>382</c:v>
                </c:pt>
              </c:numCache>
            </c:numRef>
          </c:val>
        </c:ser>
        <c:gapWidth val="350"/>
        <c:axId val="78172928"/>
        <c:axId val="78167040"/>
      </c:barChart>
      <c:lineChart>
        <c:grouping val="standard"/>
        <c:ser>
          <c:idx val="0"/>
          <c:order val="0"/>
          <c:tx>
            <c:v>문제발생률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rgbClr val="F79646">
                  <a:lumMod val="75000"/>
                </a:srgb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[0]!버전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[0]!문제발생율</c:f>
              <c:numCache>
                <c:formatCode>0%</c:formatCode>
                <c:ptCount val="2"/>
                <c:pt idx="0">
                  <c:v>0.59614105123087158</c:v>
                </c:pt>
                <c:pt idx="1">
                  <c:v>0.43916720884840599</c:v>
                </c:pt>
              </c:numCache>
            </c:numRef>
          </c:val>
        </c:ser>
        <c:marker val="1"/>
        <c:axId val="78163968"/>
        <c:axId val="78165504"/>
      </c:lineChart>
      <c:catAx>
        <c:axId val="78163968"/>
        <c:scaling>
          <c:orientation val="minMax"/>
        </c:scaling>
        <c:axPos val="b"/>
        <c:numFmt formatCode="General" sourceLinked="1"/>
        <c:tickLblPos val="nextTo"/>
        <c:crossAx val="78165504"/>
        <c:crosses val="autoZero"/>
        <c:auto val="1"/>
        <c:lblAlgn val="ctr"/>
        <c:lblOffset val="100"/>
      </c:catAx>
      <c:valAx>
        <c:axId val="78165504"/>
        <c:scaling>
          <c:orientation val="minMax"/>
        </c:scaling>
        <c:axPos val="l"/>
        <c:majorGridlines/>
        <c:numFmt formatCode="0%" sourceLinked="1"/>
        <c:tickLblPos val="nextTo"/>
        <c:crossAx val="78163968"/>
        <c:crosses val="autoZero"/>
        <c:crossBetween val="between"/>
      </c:valAx>
      <c:valAx>
        <c:axId val="78167040"/>
        <c:scaling>
          <c:orientation val="minMax"/>
        </c:scaling>
        <c:axPos val="r"/>
        <c:numFmt formatCode="General" sourceLinked="1"/>
        <c:tickLblPos val="nextTo"/>
        <c:crossAx val="78172928"/>
        <c:crosses val="max"/>
        <c:crossBetween val="between"/>
      </c:valAx>
      <c:catAx>
        <c:axId val="78172928"/>
        <c:scaling>
          <c:orientation val="minMax"/>
        </c:scaling>
        <c:delete val="1"/>
        <c:axPos val="b"/>
        <c:numFmt formatCode="General" sourceLinked="1"/>
        <c:tickLblPos val="none"/>
        <c:crossAx val="7816704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15</xdr:row>
      <xdr:rowOff>19048</xdr:rowOff>
    </xdr:from>
    <xdr:to>
      <xdr:col>10</xdr:col>
      <xdr:colOff>790573</xdr:colOff>
      <xdr:row>35</xdr:row>
      <xdr:rowOff>28575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ac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ki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yste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t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통계"/>
      <sheetName val="______"/>
      <sheetName val="관리"/>
      <sheetName val="정보"/>
    </sheetNames>
    <sheetDataSet>
      <sheetData sheetId="0">
        <row r="9">
          <cell r="D9">
            <v>0.69369369369369371</v>
          </cell>
          <cell r="G9">
            <v>1</v>
          </cell>
          <cell r="J9">
            <v>0.36486486486486486</v>
          </cell>
        </row>
        <row r="10">
          <cell r="E10">
            <v>222</v>
          </cell>
          <cell r="G10">
            <v>68</v>
          </cell>
          <cell r="I10">
            <v>81</v>
          </cell>
          <cell r="K10">
            <v>73</v>
          </cell>
        </row>
      </sheetData>
      <sheetData sheetId="1">
        <row r="2">
          <cell r="D2" t="str">
            <v>Kor.1</v>
          </cell>
          <cell r="E2" t="str">
            <v>Kor.2</v>
          </cell>
        </row>
        <row r="6">
          <cell r="D6">
            <v>222</v>
          </cell>
          <cell r="E6">
            <v>222</v>
          </cell>
        </row>
        <row r="7">
          <cell r="D7">
            <v>211</v>
          </cell>
          <cell r="E7">
            <v>222</v>
          </cell>
        </row>
        <row r="8">
          <cell r="D8">
            <v>74</v>
          </cell>
          <cell r="E8">
            <v>68</v>
          </cell>
        </row>
        <row r="9">
          <cell r="D9">
            <v>11</v>
          </cell>
          <cell r="E9">
            <v>81</v>
          </cell>
        </row>
        <row r="10">
          <cell r="D10">
            <v>126</v>
          </cell>
          <cell r="E10">
            <v>73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통계"/>
      <sheetName val="______"/>
      <sheetName val="상점"/>
      <sheetName val="우편"/>
      <sheetName val="거래소"/>
    </sheetNames>
    <sheetDataSet>
      <sheetData sheetId="0">
        <row r="9">
          <cell r="D9">
            <v>0.45390070921985815</v>
          </cell>
          <cell r="G9">
            <v>1</v>
          </cell>
          <cell r="J9">
            <v>0.29314420803782504</v>
          </cell>
        </row>
        <row r="10">
          <cell r="E10">
            <v>423</v>
          </cell>
          <cell r="G10">
            <v>231</v>
          </cell>
          <cell r="I10">
            <v>124</v>
          </cell>
          <cell r="K10">
            <v>68</v>
          </cell>
        </row>
      </sheetData>
      <sheetData sheetId="1">
        <row r="6">
          <cell r="D6">
            <v>423</v>
          </cell>
          <cell r="E6">
            <v>423</v>
          </cell>
        </row>
        <row r="7">
          <cell r="D7">
            <v>423</v>
          </cell>
          <cell r="E7">
            <v>423</v>
          </cell>
        </row>
        <row r="8">
          <cell r="D8">
            <v>144</v>
          </cell>
          <cell r="E8">
            <v>231</v>
          </cell>
        </row>
        <row r="9">
          <cell r="D9">
            <v>0</v>
          </cell>
          <cell r="E9">
            <v>124</v>
          </cell>
        </row>
        <row r="10">
          <cell r="D10">
            <v>279</v>
          </cell>
          <cell r="E10">
            <v>68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통계"/>
      <sheetName val="______"/>
      <sheetName val="리시타"/>
      <sheetName val="피오나"/>
      <sheetName val="이비"/>
      <sheetName val="카록"/>
    </sheetNames>
    <sheetDataSet>
      <sheetData sheetId="0">
        <row r="9">
          <cell r="D9">
            <v>0.30916030534351147</v>
          </cell>
          <cell r="G9">
            <v>0.95620437956204385</v>
          </cell>
          <cell r="J9">
            <v>4.5620437956204379E-2</v>
          </cell>
        </row>
        <row r="10">
          <cell r="E10">
            <v>548</v>
          </cell>
          <cell r="G10">
            <v>362</v>
          </cell>
          <cell r="I10">
            <v>25</v>
          </cell>
          <cell r="K10">
            <v>137</v>
          </cell>
        </row>
      </sheetData>
      <sheetData sheetId="1">
        <row r="6">
          <cell r="D6">
            <v>548</v>
          </cell>
          <cell r="E6">
            <v>548</v>
          </cell>
        </row>
        <row r="7">
          <cell r="D7">
            <v>516</v>
          </cell>
          <cell r="E7">
            <v>524</v>
          </cell>
        </row>
        <row r="8">
          <cell r="D8">
            <v>256</v>
          </cell>
          <cell r="E8">
            <v>362</v>
          </cell>
        </row>
        <row r="9">
          <cell r="D9">
            <v>65</v>
          </cell>
          <cell r="E9">
            <v>25</v>
          </cell>
        </row>
        <row r="10">
          <cell r="D10">
            <v>195</v>
          </cell>
          <cell r="E10">
            <v>137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통계"/>
      <sheetName val="______"/>
      <sheetName val="콜헨"/>
      <sheetName val="로체스트"/>
    </sheetNames>
    <sheetDataSet>
      <sheetData sheetId="0">
        <row r="9">
          <cell r="D9">
            <v>0.38554216867469882</v>
          </cell>
          <cell r="G9">
            <v>0.91208791208791207</v>
          </cell>
          <cell r="J9">
            <v>6.5934065934065936E-2</v>
          </cell>
        </row>
        <row r="10">
          <cell r="E10">
            <v>91</v>
          </cell>
          <cell r="G10">
            <v>51</v>
          </cell>
          <cell r="I10">
            <v>6</v>
          </cell>
          <cell r="K10">
            <v>26</v>
          </cell>
        </row>
      </sheetData>
      <sheetData sheetId="1">
        <row r="6">
          <cell r="D6">
            <v>91</v>
          </cell>
          <cell r="E6">
            <v>91</v>
          </cell>
        </row>
        <row r="7">
          <cell r="D7">
            <v>82</v>
          </cell>
          <cell r="E7">
            <v>83</v>
          </cell>
        </row>
        <row r="8">
          <cell r="D8">
            <v>28</v>
          </cell>
          <cell r="E8">
            <v>51</v>
          </cell>
        </row>
        <row r="9">
          <cell r="D9">
            <v>19</v>
          </cell>
          <cell r="E9">
            <v>6</v>
          </cell>
        </row>
        <row r="10">
          <cell r="D10">
            <v>35</v>
          </cell>
          <cell r="E10">
            <v>26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통계"/>
      <sheetName val="______"/>
      <sheetName val="설치패치"/>
      <sheetName val="옵션"/>
      <sheetName val="유료"/>
    </sheetNames>
    <sheetDataSet>
      <sheetData sheetId="0">
        <row r="9">
          <cell r="D9">
            <v>0.63559322033898302</v>
          </cell>
          <cell r="G9">
            <v>0.89393939393939392</v>
          </cell>
          <cell r="J9">
            <v>0.34090909090909088</v>
          </cell>
        </row>
        <row r="10">
          <cell r="E10">
            <v>132</v>
          </cell>
          <cell r="G10">
            <v>43</v>
          </cell>
          <cell r="I10">
            <v>45</v>
          </cell>
          <cell r="K10">
            <v>30</v>
          </cell>
        </row>
      </sheetData>
      <sheetData sheetId="1">
        <row r="6">
          <cell r="D6">
            <v>132</v>
          </cell>
          <cell r="E6">
            <v>132</v>
          </cell>
        </row>
        <row r="7">
          <cell r="D7">
            <v>101</v>
          </cell>
          <cell r="E7">
            <v>118</v>
          </cell>
        </row>
        <row r="8">
          <cell r="D8">
            <v>29</v>
          </cell>
          <cell r="E8">
            <v>43</v>
          </cell>
        </row>
        <row r="9">
          <cell r="D9">
            <v>24</v>
          </cell>
          <cell r="E9">
            <v>45</v>
          </cell>
        </row>
        <row r="10">
          <cell r="D10">
            <v>48</v>
          </cell>
          <cell r="E10">
            <v>30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통계"/>
      <sheetName val="______"/>
      <sheetName val="장비"/>
      <sheetName val="소모성"/>
      <sheetName val="재료"/>
      <sheetName val="유료"/>
    </sheetNames>
    <sheetDataSet>
      <sheetData sheetId="0">
        <row r="8">
          <cell r="J8" t="str">
            <v>최종버전 :</v>
          </cell>
        </row>
        <row r="9">
          <cell r="D9">
            <v>0.3592814371257485</v>
          </cell>
        </row>
        <row r="10">
          <cell r="E10">
            <v>177</v>
          </cell>
          <cell r="G10">
            <v>107</v>
          </cell>
          <cell r="I10">
            <v>12</v>
          </cell>
          <cell r="K10">
            <v>48</v>
          </cell>
        </row>
      </sheetData>
      <sheetData sheetId="1">
        <row r="6">
          <cell r="D6">
            <v>177</v>
          </cell>
          <cell r="E6">
            <v>177</v>
          </cell>
        </row>
        <row r="7">
          <cell r="D7">
            <v>170</v>
          </cell>
          <cell r="E7">
            <v>167</v>
          </cell>
        </row>
        <row r="8">
          <cell r="D8">
            <v>76</v>
          </cell>
          <cell r="E8">
            <v>107</v>
          </cell>
        </row>
        <row r="9">
          <cell r="D9">
            <v>17</v>
          </cell>
          <cell r="E9">
            <v>12</v>
          </cell>
        </row>
        <row r="10">
          <cell r="D10">
            <v>77</v>
          </cell>
          <cell r="E10">
            <v>48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tabSelected="1" workbookViewId="0"/>
  </sheetViews>
  <sheetFormatPr defaultRowHeight="13.5"/>
  <cols>
    <col min="1" max="2" width="3.625" style="7" customWidth="1"/>
    <col min="3" max="11" width="10.625" style="7" customWidth="1"/>
    <col min="12" max="12" width="3.625" style="7" customWidth="1"/>
    <col min="13" max="16384" width="9" style="7"/>
  </cols>
  <sheetData>
    <row r="1" spans="2:12" ht="14.25" thickBot="1"/>
    <row r="2" spans="2:12">
      <c r="B2" s="19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>
      <c r="B3" s="22"/>
      <c r="C3" s="14"/>
      <c r="D3" s="14"/>
      <c r="E3" s="14"/>
      <c r="F3" s="14"/>
      <c r="G3" s="14"/>
      <c r="H3" s="14"/>
      <c r="I3" s="14"/>
      <c r="J3" s="14"/>
      <c r="K3" s="14"/>
      <c r="L3" s="23"/>
    </row>
    <row r="4" spans="2:12">
      <c r="B4" s="22"/>
      <c r="C4" s="14"/>
      <c r="D4" s="14"/>
      <c r="E4" s="14"/>
      <c r="F4" s="14"/>
      <c r="G4" s="14"/>
      <c r="H4" s="14"/>
      <c r="I4" s="14"/>
      <c r="J4" s="24" t="s">
        <v>26</v>
      </c>
      <c r="K4" s="24">
        <f>COUNTA(통계!$2:$2)-1</f>
        <v>2</v>
      </c>
      <c r="L4" s="23"/>
    </row>
    <row r="5" spans="2:12" ht="30" customHeight="1">
      <c r="B5" s="22"/>
      <c r="C5" s="40" t="s">
        <v>22</v>
      </c>
      <c r="D5" s="40"/>
      <c r="E5" s="40"/>
      <c r="F5" s="40"/>
      <c r="G5" s="40"/>
      <c r="H5" s="40"/>
      <c r="I5" s="40"/>
      <c r="J5" s="40"/>
      <c r="K5" s="40"/>
      <c r="L5" s="23"/>
    </row>
    <row r="6" spans="2:12">
      <c r="B6" s="22"/>
      <c r="C6" s="14"/>
      <c r="D6" s="14"/>
      <c r="E6" s="14"/>
      <c r="F6" s="14"/>
      <c r="G6" s="14"/>
      <c r="H6" s="14"/>
      <c r="I6" s="14"/>
      <c r="J6" s="14"/>
      <c r="K6" s="14"/>
      <c r="L6" s="23"/>
    </row>
    <row r="7" spans="2:12">
      <c r="B7" s="22"/>
      <c r="C7" s="14"/>
      <c r="D7" s="14"/>
      <c r="E7" s="14"/>
      <c r="F7" s="14"/>
      <c r="G7" s="14"/>
      <c r="H7" s="14"/>
      <c r="I7" s="14"/>
      <c r="J7" s="14"/>
      <c r="K7" s="14"/>
      <c r="L7" s="23"/>
    </row>
    <row r="8" spans="2:12" ht="14.25" thickBot="1">
      <c r="B8" s="22"/>
      <c r="C8" s="14"/>
      <c r="D8" s="14"/>
      <c r="E8" s="14"/>
      <c r="F8" s="14"/>
      <c r="G8" s="14"/>
      <c r="H8" s="14"/>
      <c r="I8" s="14"/>
      <c r="J8" s="14" t="s">
        <v>20</v>
      </c>
      <c r="K8" s="32" t="str">
        <f ca="1">OFFSET(통계!D2,0,COUNTA(통계!$2:$2)-2,1,1)</f>
        <v>Kor.2</v>
      </c>
      <c r="L8" s="23"/>
    </row>
    <row r="9" spans="2:12" ht="60" customHeight="1" thickBot="1">
      <c r="B9" s="22"/>
      <c r="C9" s="17" t="s">
        <v>0</v>
      </c>
      <c r="D9" s="41">
        <f ca="1">OFFSET(통계!D5,0,COUNTA(통계!$5:$5)-2,1,1)</f>
        <v>0.43916720884840599</v>
      </c>
      <c r="E9" s="42"/>
      <c r="F9" s="18" t="s">
        <v>1</v>
      </c>
      <c r="G9" s="41">
        <f ca="1">OFFSET(통계!D3,0,COUNTA(통계!$3:$3)-2,1,1)</f>
        <v>0.96484620213433769</v>
      </c>
      <c r="H9" s="42"/>
      <c r="I9" s="17" t="s">
        <v>2</v>
      </c>
      <c r="J9" s="41">
        <f ca="1">OFFSET(통계!D4,0,COUNTA(통계!$4:$4)-2,1,1)</f>
        <v>0.18392969240426868</v>
      </c>
      <c r="K9" s="42"/>
      <c r="L9" s="23"/>
    </row>
    <row r="10" spans="2:12">
      <c r="B10" s="22"/>
      <c r="C10" s="14"/>
      <c r="D10" s="8" t="s">
        <v>13</v>
      </c>
      <c r="E10" s="9">
        <f ca="1">OFFSET(통계!D6,0,COUNTA(통계!$6:$6)-2,1,1)</f>
        <v>1593</v>
      </c>
      <c r="F10" s="8" t="s">
        <v>12</v>
      </c>
      <c r="G10" s="9">
        <f ca="1">OFFSET(통계!D8,0,COUNTA(통계!$8:$8)-2,1,1)</f>
        <v>862</v>
      </c>
      <c r="H10" s="8" t="s">
        <v>14</v>
      </c>
      <c r="I10" s="9">
        <f ca="1">OFFSET(통계!D9,0,COUNTA(통계!$9:$9)-2,1,1)</f>
        <v>293</v>
      </c>
      <c r="J10" s="8" t="s">
        <v>15</v>
      </c>
      <c r="K10" s="9">
        <f ca="1">OFFSET(통계!D10,0,COUNTA(통계!$10:$10)-2,1,1)</f>
        <v>382</v>
      </c>
      <c r="L10" s="23"/>
    </row>
    <row r="11" spans="2:12">
      <c r="B11" s="22"/>
      <c r="C11" s="14"/>
      <c r="D11" s="13"/>
      <c r="E11" s="14"/>
      <c r="F11" s="13"/>
      <c r="G11" s="14"/>
      <c r="H11" s="13"/>
      <c r="I11" s="14"/>
      <c r="J11" s="13"/>
      <c r="K11" s="14"/>
      <c r="L11" s="23"/>
    </row>
    <row r="12" spans="2:12">
      <c r="B12" s="22"/>
      <c r="C12" s="14"/>
      <c r="D12" s="13"/>
      <c r="E12" s="14"/>
      <c r="F12" s="13"/>
      <c r="G12" s="14"/>
      <c r="H12" s="13"/>
      <c r="I12" s="14"/>
      <c r="J12" s="13"/>
      <c r="K12" s="14"/>
      <c r="L12" s="23"/>
    </row>
    <row r="13" spans="2:12">
      <c r="B13" s="22"/>
      <c r="C13" s="25" t="s">
        <v>17</v>
      </c>
      <c r="D13" s="10"/>
      <c r="E13" s="11"/>
      <c r="F13" s="10"/>
      <c r="G13" s="11"/>
      <c r="H13" s="10"/>
      <c r="I13" s="11"/>
      <c r="J13" s="10"/>
      <c r="K13" s="11"/>
      <c r="L13" s="23"/>
    </row>
    <row r="14" spans="2:12">
      <c r="B14" s="22"/>
      <c r="C14" s="26" t="s">
        <v>18</v>
      </c>
      <c r="D14" s="10"/>
      <c r="E14" s="11"/>
      <c r="F14" s="10"/>
      <c r="G14" s="11"/>
      <c r="H14" s="12"/>
      <c r="I14" s="44" t="s">
        <v>19</v>
      </c>
      <c r="J14" s="44"/>
      <c r="K14" s="15">
        <v>6</v>
      </c>
      <c r="L14" s="23"/>
    </row>
    <row r="15" spans="2:12">
      <c r="B15" s="22"/>
      <c r="C15" s="26"/>
      <c r="D15" s="10"/>
      <c r="E15" s="11"/>
      <c r="F15" s="10"/>
      <c r="G15" s="11"/>
      <c r="H15" s="10"/>
      <c r="I15" s="46"/>
      <c r="J15" s="46"/>
      <c r="K15" s="33"/>
      <c r="L15" s="23"/>
    </row>
    <row r="16" spans="2:12">
      <c r="B16" s="22"/>
      <c r="C16" s="14"/>
      <c r="D16" s="13"/>
      <c r="E16" s="14"/>
      <c r="F16" s="13"/>
      <c r="G16" s="14"/>
      <c r="H16" s="13"/>
      <c r="I16" s="14"/>
      <c r="J16" s="13"/>
      <c r="K16" s="14"/>
      <c r="L16" s="23"/>
    </row>
    <row r="17" spans="2:12">
      <c r="B17" s="22"/>
      <c r="C17" s="14"/>
      <c r="D17" s="13"/>
      <c r="E17" s="14"/>
      <c r="F17" s="13"/>
      <c r="G17" s="14"/>
      <c r="H17" s="13"/>
      <c r="I17" s="14"/>
      <c r="J17" s="13"/>
      <c r="K17" s="14"/>
      <c r="L17" s="23"/>
    </row>
    <row r="18" spans="2:12">
      <c r="B18" s="22"/>
      <c r="C18" s="14"/>
      <c r="D18" s="13"/>
      <c r="E18" s="14"/>
      <c r="F18" s="13"/>
      <c r="G18" s="14"/>
      <c r="H18" s="13"/>
      <c r="I18" s="14"/>
      <c r="J18" s="13"/>
      <c r="K18" s="14"/>
      <c r="L18" s="23"/>
    </row>
    <row r="19" spans="2:12">
      <c r="B19" s="22"/>
      <c r="C19" s="14"/>
      <c r="D19" s="13"/>
      <c r="E19" s="14"/>
      <c r="F19" s="13"/>
      <c r="G19" s="14"/>
      <c r="H19" s="13"/>
      <c r="I19" s="14"/>
      <c r="J19" s="13"/>
      <c r="K19" s="14"/>
      <c r="L19" s="23"/>
    </row>
    <row r="20" spans="2:12">
      <c r="B20" s="22"/>
      <c r="C20" s="14"/>
      <c r="D20" s="13"/>
      <c r="E20" s="14"/>
      <c r="F20" s="13"/>
      <c r="G20" s="14"/>
      <c r="H20" s="13"/>
      <c r="I20" s="14"/>
      <c r="J20" s="13"/>
      <c r="K20" s="14"/>
      <c r="L20" s="23"/>
    </row>
    <row r="21" spans="2:12">
      <c r="B21" s="22"/>
      <c r="C21" s="14"/>
      <c r="D21" s="13"/>
      <c r="E21" s="14"/>
      <c r="F21" s="13"/>
      <c r="G21" s="14"/>
      <c r="H21" s="13"/>
      <c r="I21" s="14"/>
      <c r="J21" s="13"/>
      <c r="K21" s="14"/>
      <c r="L21" s="23"/>
    </row>
    <row r="22" spans="2:12">
      <c r="B22" s="22"/>
      <c r="C22" s="14"/>
      <c r="D22" s="13"/>
      <c r="E22" s="14"/>
      <c r="F22" s="13"/>
      <c r="G22" s="14"/>
      <c r="H22" s="13"/>
      <c r="I22" s="14"/>
      <c r="J22" s="13"/>
      <c r="K22" s="14"/>
      <c r="L22" s="23"/>
    </row>
    <row r="23" spans="2:12">
      <c r="B23" s="22"/>
      <c r="C23" s="14"/>
      <c r="D23" s="13"/>
      <c r="E23" s="14"/>
      <c r="F23" s="13"/>
      <c r="G23" s="14"/>
      <c r="H23" s="13"/>
      <c r="I23" s="14"/>
      <c r="J23" s="13"/>
      <c r="K23" s="14"/>
      <c r="L23" s="23"/>
    </row>
    <row r="24" spans="2:12">
      <c r="B24" s="22"/>
      <c r="C24" s="14"/>
      <c r="D24" s="13"/>
      <c r="E24" s="14"/>
      <c r="F24" s="13"/>
      <c r="G24" s="14"/>
      <c r="H24" s="13"/>
      <c r="I24" s="14"/>
      <c r="J24" s="13"/>
      <c r="K24" s="14"/>
      <c r="L24" s="23"/>
    </row>
    <row r="25" spans="2:12">
      <c r="B25" s="22"/>
      <c r="C25" s="14"/>
      <c r="D25" s="13"/>
      <c r="E25" s="14"/>
      <c r="F25" s="13"/>
      <c r="G25" s="14"/>
      <c r="H25" s="13"/>
      <c r="I25" s="14"/>
      <c r="J25" s="13"/>
      <c r="K25" s="14"/>
      <c r="L25" s="23"/>
    </row>
    <row r="26" spans="2:12">
      <c r="B26" s="22"/>
      <c r="C26" s="14"/>
      <c r="D26" s="13"/>
      <c r="E26" s="14"/>
      <c r="F26" s="13"/>
      <c r="G26" s="14"/>
      <c r="H26" s="13"/>
      <c r="I26" s="14"/>
      <c r="J26" s="13"/>
      <c r="K26" s="14"/>
      <c r="L26" s="23"/>
    </row>
    <row r="27" spans="2:12">
      <c r="B27" s="22"/>
      <c r="C27" s="14"/>
      <c r="D27" s="13"/>
      <c r="E27" s="14"/>
      <c r="F27" s="13"/>
      <c r="G27" s="14"/>
      <c r="H27" s="13"/>
      <c r="I27" s="14"/>
      <c r="J27" s="13"/>
      <c r="K27" s="14"/>
      <c r="L27" s="23"/>
    </row>
    <row r="28" spans="2:12">
      <c r="B28" s="22"/>
      <c r="C28" s="14"/>
      <c r="D28" s="13"/>
      <c r="E28" s="14"/>
      <c r="F28" s="13"/>
      <c r="G28" s="14"/>
      <c r="H28" s="13"/>
      <c r="I28" s="14"/>
      <c r="J28" s="13"/>
      <c r="K28" s="14"/>
      <c r="L28" s="23"/>
    </row>
    <row r="29" spans="2:12">
      <c r="B29" s="22"/>
      <c r="C29" s="14"/>
      <c r="D29" s="13"/>
      <c r="E29" s="14"/>
      <c r="F29" s="13"/>
      <c r="G29" s="14"/>
      <c r="H29" s="13"/>
      <c r="I29" s="14"/>
      <c r="J29" s="13"/>
      <c r="K29" s="14"/>
      <c r="L29" s="23"/>
    </row>
    <row r="30" spans="2:12">
      <c r="B30" s="22"/>
      <c r="C30" s="14"/>
      <c r="D30" s="13"/>
      <c r="E30" s="14"/>
      <c r="F30" s="13"/>
      <c r="G30" s="14"/>
      <c r="H30" s="13"/>
      <c r="I30" s="14"/>
      <c r="J30" s="13"/>
      <c r="K30" s="14"/>
      <c r="L30" s="23"/>
    </row>
    <row r="31" spans="2:12">
      <c r="B31" s="22"/>
      <c r="C31" s="14"/>
      <c r="D31" s="13"/>
      <c r="E31" s="14"/>
      <c r="F31" s="13"/>
      <c r="G31" s="14"/>
      <c r="H31" s="13"/>
      <c r="I31" s="14"/>
      <c r="J31" s="13"/>
      <c r="K31" s="14"/>
      <c r="L31" s="23"/>
    </row>
    <row r="32" spans="2:12">
      <c r="B32" s="22"/>
      <c r="C32" s="14"/>
      <c r="D32" s="13"/>
      <c r="E32" s="14"/>
      <c r="F32" s="13"/>
      <c r="G32" s="14"/>
      <c r="H32" s="13"/>
      <c r="I32" s="14"/>
      <c r="J32" s="13"/>
      <c r="K32" s="14"/>
      <c r="L32" s="23"/>
    </row>
    <row r="33" spans="2:12">
      <c r="B33" s="22"/>
      <c r="C33" s="14"/>
      <c r="D33" s="13"/>
      <c r="E33" s="14"/>
      <c r="F33" s="13"/>
      <c r="G33" s="14"/>
      <c r="H33" s="13"/>
      <c r="I33" s="14"/>
      <c r="J33" s="13"/>
      <c r="K33" s="14"/>
      <c r="L33" s="23"/>
    </row>
    <row r="34" spans="2:12">
      <c r="B34" s="22"/>
      <c r="C34" s="14"/>
      <c r="D34" s="13"/>
      <c r="E34" s="14"/>
      <c r="F34" s="13"/>
      <c r="G34" s="14"/>
      <c r="H34" s="13"/>
      <c r="I34" s="14"/>
      <c r="J34" s="13"/>
      <c r="K34" s="14"/>
      <c r="L34" s="23"/>
    </row>
    <row r="35" spans="2:12">
      <c r="B35" s="22"/>
      <c r="C35" s="14"/>
      <c r="D35" s="13"/>
      <c r="E35" s="14"/>
      <c r="F35" s="13"/>
      <c r="G35" s="14"/>
      <c r="H35" s="13"/>
      <c r="I35" s="14"/>
      <c r="J35" s="13"/>
      <c r="K35" s="14"/>
      <c r="L35" s="23"/>
    </row>
    <row r="36" spans="2:12">
      <c r="B36" s="22"/>
      <c r="C36" s="14"/>
      <c r="D36" s="13"/>
      <c r="E36" s="14"/>
      <c r="F36" s="13"/>
      <c r="G36" s="14"/>
      <c r="H36" s="13"/>
      <c r="I36" s="14"/>
      <c r="J36" s="13"/>
      <c r="K36" s="14"/>
      <c r="L36" s="23"/>
    </row>
    <row r="37" spans="2:12" ht="17.25">
      <c r="B37" s="22"/>
      <c r="C37" s="43"/>
      <c r="D37" s="43"/>
      <c r="E37" s="14"/>
      <c r="F37" s="14"/>
      <c r="G37" s="14"/>
      <c r="H37" s="14"/>
      <c r="I37" s="14"/>
      <c r="J37" s="14"/>
      <c r="K37" s="14"/>
      <c r="L37" s="23"/>
    </row>
    <row r="38" spans="2:12" ht="13.5" customHeight="1">
      <c r="B38" s="22"/>
      <c r="C38" s="45" t="s">
        <v>11</v>
      </c>
      <c r="D38" s="3" t="s">
        <v>3</v>
      </c>
      <c r="E38" s="6">
        <f ca="1">[1]Report!D9</f>
        <v>0.69369369369369371</v>
      </c>
      <c r="F38" s="30" t="s">
        <v>4</v>
      </c>
      <c r="G38" s="6">
        <f ca="1">[1]Report!G9</f>
        <v>1</v>
      </c>
      <c r="H38" s="30" t="s">
        <v>5</v>
      </c>
      <c r="I38" s="6">
        <f ca="1">[1]Report!J9</f>
        <v>0.36486486486486486</v>
      </c>
      <c r="J38" s="4"/>
      <c r="K38" s="5"/>
      <c r="L38" s="23"/>
    </row>
    <row r="39" spans="2:12" ht="13.5" customHeight="1">
      <c r="B39" s="22"/>
      <c r="C39" s="45"/>
      <c r="D39" s="30" t="s">
        <v>9</v>
      </c>
      <c r="E39" s="1">
        <f ca="1">[1]Report!E10</f>
        <v>222</v>
      </c>
      <c r="F39" s="30" t="s">
        <v>10</v>
      </c>
      <c r="G39" s="1">
        <f ca="1">[1]Report!G10</f>
        <v>68</v>
      </c>
      <c r="H39" s="30" t="s">
        <v>6</v>
      </c>
      <c r="I39" s="1">
        <f ca="1">[1]Report!I10</f>
        <v>81</v>
      </c>
      <c r="J39" s="31" t="s">
        <v>7</v>
      </c>
      <c r="K39" s="1">
        <f ca="1">[1]Report!K10</f>
        <v>73</v>
      </c>
      <c r="L39" s="23"/>
    </row>
    <row r="40" spans="2:12">
      <c r="B40" s="22"/>
      <c r="C40" s="14"/>
      <c r="D40" s="14"/>
      <c r="E40" s="14"/>
      <c r="F40" s="14"/>
      <c r="G40" s="14"/>
      <c r="H40" s="14"/>
      <c r="I40" s="14"/>
      <c r="J40" s="14"/>
      <c r="K40" s="14"/>
      <c r="L40" s="23"/>
    </row>
    <row r="41" spans="2:12" ht="13.5" customHeight="1">
      <c r="B41" s="22"/>
      <c r="C41" s="45" t="s">
        <v>21</v>
      </c>
      <c r="D41" s="3" t="s">
        <v>3</v>
      </c>
      <c r="E41" s="6">
        <f ca="1">[2]Report!D9</f>
        <v>0.45390070921985815</v>
      </c>
      <c r="F41" s="30" t="s">
        <v>4</v>
      </c>
      <c r="G41" s="6">
        <f ca="1">[2]Report!G9</f>
        <v>1</v>
      </c>
      <c r="H41" s="30" t="s">
        <v>5</v>
      </c>
      <c r="I41" s="6">
        <f ca="1">[2]Report!J9</f>
        <v>0.29314420803782504</v>
      </c>
      <c r="J41" s="4"/>
      <c r="K41" s="5"/>
      <c r="L41" s="23"/>
    </row>
    <row r="42" spans="2:12" ht="13.5" customHeight="1">
      <c r="B42" s="22"/>
      <c r="C42" s="45"/>
      <c r="D42" s="30" t="s">
        <v>9</v>
      </c>
      <c r="E42" s="1">
        <f ca="1">[2]Report!E10</f>
        <v>423</v>
      </c>
      <c r="F42" s="30" t="s">
        <v>10</v>
      </c>
      <c r="G42" s="1">
        <f ca="1">[2]Report!G10</f>
        <v>231</v>
      </c>
      <c r="H42" s="30" t="s">
        <v>6</v>
      </c>
      <c r="I42" s="1">
        <f ca="1">[2]Report!I10</f>
        <v>124</v>
      </c>
      <c r="J42" s="30" t="s">
        <v>8</v>
      </c>
      <c r="K42" s="1">
        <f ca="1">[2]Report!K10</f>
        <v>68</v>
      </c>
      <c r="L42" s="23"/>
    </row>
    <row r="43" spans="2:12">
      <c r="B43" s="22"/>
      <c r="C43" s="14"/>
      <c r="D43" s="14"/>
      <c r="E43" s="14"/>
      <c r="F43" s="14"/>
      <c r="G43" s="14"/>
      <c r="H43" s="14"/>
      <c r="I43" s="14"/>
      <c r="J43" s="14"/>
      <c r="K43" s="14"/>
      <c r="L43" s="23"/>
    </row>
    <row r="44" spans="2:12">
      <c r="B44" s="22"/>
      <c r="C44" s="45" t="s">
        <v>16</v>
      </c>
      <c r="D44" s="3" t="s">
        <v>3</v>
      </c>
      <c r="E44" s="6">
        <f ca="1">[3]Report!D9</f>
        <v>0.30916030534351147</v>
      </c>
      <c r="F44" s="30" t="s">
        <v>4</v>
      </c>
      <c r="G44" s="6">
        <f ca="1">[3]Report!G9</f>
        <v>0.95620437956204385</v>
      </c>
      <c r="H44" s="30" t="s">
        <v>5</v>
      </c>
      <c r="I44" s="6">
        <f ca="1">[3]Report!J9</f>
        <v>4.5620437956204379E-2</v>
      </c>
      <c r="J44" s="4"/>
      <c r="K44" s="5"/>
      <c r="L44" s="23"/>
    </row>
    <row r="45" spans="2:12">
      <c r="B45" s="22"/>
      <c r="C45" s="45"/>
      <c r="D45" s="2" t="s">
        <v>9</v>
      </c>
      <c r="E45" s="1">
        <f ca="1">[3]Report!E10</f>
        <v>548</v>
      </c>
      <c r="F45" s="30" t="s">
        <v>10</v>
      </c>
      <c r="G45" s="1">
        <f ca="1">[3]Report!G10</f>
        <v>362</v>
      </c>
      <c r="H45" s="30" t="s">
        <v>6</v>
      </c>
      <c r="I45" s="1">
        <f ca="1">[3]Report!I10</f>
        <v>25</v>
      </c>
      <c r="J45" s="30" t="s">
        <v>7</v>
      </c>
      <c r="K45" s="1">
        <f ca="1">[3]Report!K10</f>
        <v>137</v>
      </c>
      <c r="L45" s="23"/>
    </row>
    <row r="46" spans="2:12">
      <c r="B46" s="22"/>
      <c r="C46" s="14"/>
      <c r="D46" s="14"/>
      <c r="E46" s="14"/>
      <c r="F46" s="14"/>
      <c r="G46" s="14"/>
      <c r="H46" s="14"/>
      <c r="I46" s="14"/>
      <c r="J46" s="14"/>
      <c r="K46" s="14"/>
      <c r="L46" s="23"/>
    </row>
    <row r="47" spans="2:12">
      <c r="B47" s="22"/>
      <c r="C47" s="39" t="s">
        <v>25</v>
      </c>
      <c r="D47" s="3" t="s">
        <v>3</v>
      </c>
      <c r="E47" s="6">
        <f ca="1">[4]Report!D9</f>
        <v>0.38554216867469882</v>
      </c>
      <c r="F47" s="30" t="s">
        <v>4</v>
      </c>
      <c r="G47" s="6">
        <f ca="1">[4]Report!G9</f>
        <v>0.91208791208791207</v>
      </c>
      <c r="H47" s="30" t="s">
        <v>5</v>
      </c>
      <c r="I47" s="6">
        <f ca="1">[4]Report!J9</f>
        <v>6.5934065934065936E-2</v>
      </c>
      <c r="J47" s="4"/>
      <c r="K47" s="5"/>
      <c r="L47" s="23"/>
    </row>
    <row r="48" spans="2:12">
      <c r="B48" s="22"/>
      <c r="C48" s="39"/>
      <c r="D48" s="30" t="s">
        <v>9</v>
      </c>
      <c r="E48" s="1">
        <f ca="1">[4]Report!E10</f>
        <v>91</v>
      </c>
      <c r="F48" s="30" t="s">
        <v>10</v>
      </c>
      <c r="G48" s="1">
        <f ca="1">[4]Report!G10</f>
        <v>51</v>
      </c>
      <c r="H48" s="30" t="s">
        <v>6</v>
      </c>
      <c r="I48" s="1">
        <f ca="1">[4]Report!I10</f>
        <v>6</v>
      </c>
      <c r="J48" s="30" t="s">
        <v>7</v>
      </c>
      <c r="K48" s="1">
        <f ca="1">[4]Report!K10</f>
        <v>26</v>
      </c>
      <c r="L48" s="23"/>
    </row>
    <row r="49" spans="2:12">
      <c r="B49" s="22"/>
      <c r="C49" s="14"/>
      <c r="D49" s="14"/>
      <c r="E49" s="14"/>
      <c r="F49" s="14"/>
      <c r="G49" s="14"/>
      <c r="H49" s="14"/>
      <c r="I49" s="14"/>
      <c r="J49" s="14"/>
      <c r="K49" s="14"/>
      <c r="L49" s="23"/>
    </row>
    <row r="50" spans="2:12">
      <c r="B50" s="22"/>
      <c r="C50" s="39" t="s">
        <v>24</v>
      </c>
      <c r="D50" s="3" t="s">
        <v>3</v>
      </c>
      <c r="E50" s="6">
        <f ca="1">[5]Report!D9</f>
        <v>0.63559322033898302</v>
      </c>
      <c r="F50" s="30" t="s">
        <v>4</v>
      </c>
      <c r="G50" s="6">
        <f ca="1">[5]Report!G9</f>
        <v>0.89393939393939392</v>
      </c>
      <c r="H50" s="30" t="s">
        <v>5</v>
      </c>
      <c r="I50" s="6">
        <f ca="1">[5]Report!J9</f>
        <v>0.34090909090909088</v>
      </c>
      <c r="J50" s="4"/>
      <c r="K50" s="5"/>
      <c r="L50" s="23"/>
    </row>
    <row r="51" spans="2:12">
      <c r="B51" s="22"/>
      <c r="C51" s="39"/>
      <c r="D51" s="30" t="s">
        <v>9</v>
      </c>
      <c r="E51" s="16">
        <f ca="1">[5]Report!E10</f>
        <v>132</v>
      </c>
      <c r="F51" s="30" t="s">
        <v>10</v>
      </c>
      <c r="G51" s="1">
        <f ca="1">[5]Report!G10</f>
        <v>43</v>
      </c>
      <c r="H51" s="30" t="s">
        <v>6</v>
      </c>
      <c r="I51" s="1">
        <f ca="1">[5]Report!I10</f>
        <v>45</v>
      </c>
      <c r="J51" s="30" t="s">
        <v>7</v>
      </c>
      <c r="K51" s="1">
        <f ca="1">[5]Report!K10</f>
        <v>30</v>
      </c>
      <c r="L51" s="23"/>
    </row>
    <row r="52" spans="2:12">
      <c r="B52" s="22"/>
      <c r="C52" s="14"/>
      <c r="D52" s="14"/>
      <c r="E52" s="14"/>
      <c r="F52" s="14"/>
      <c r="G52" s="14"/>
      <c r="H52" s="14"/>
      <c r="I52" s="14"/>
      <c r="J52" s="14"/>
      <c r="K52" s="14"/>
      <c r="L52" s="23"/>
    </row>
    <row r="53" spans="2:12">
      <c r="B53" s="22"/>
      <c r="C53" s="39" t="s">
        <v>23</v>
      </c>
      <c r="D53" s="3" t="s">
        <v>3</v>
      </c>
      <c r="E53" s="6">
        <f ca="1">[6]Report!D9</f>
        <v>0.3592814371257485</v>
      </c>
      <c r="F53" s="30" t="s">
        <v>4</v>
      </c>
      <c r="G53" s="6">
        <f>[6]Report!G8</f>
        <v>0</v>
      </c>
      <c r="H53" s="30" t="s">
        <v>5</v>
      </c>
      <c r="I53" s="6" t="str">
        <f>[6]Report!J8</f>
        <v>최종버전 :</v>
      </c>
      <c r="J53" s="4"/>
      <c r="K53" s="5"/>
      <c r="L53" s="23"/>
    </row>
    <row r="54" spans="2:12">
      <c r="B54" s="22"/>
      <c r="C54" s="39"/>
      <c r="D54" s="30" t="s">
        <v>9</v>
      </c>
      <c r="E54" s="16">
        <f ca="1">[6]Report!E10</f>
        <v>177</v>
      </c>
      <c r="F54" s="30" t="s">
        <v>10</v>
      </c>
      <c r="G54" s="1">
        <f ca="1">[6]Report!G10</f>
        <v>107</v>
      </c>
      <c r="H54" s="30" t="s">
        <v>6</v>
      </c>
      <c r="I54" s="1">
        <f ca="1">[6]Report!I10</f>
        <v>12</v>
      </c>
      <c r="J54" s="30" t="s">
        <v>7</v>
      </c>
      <c r="K54" s="1">
        <f ca="1">[6]Report!K10</f>
        <v>48</v>
      </c>
      <c r="L54" s="23"/>
    </row>
    <row r="55" spans="2:12">
      <c r="B55" s="22"/>
      <c r="C55" s="14"/>
      <c r="D55" s="14"/>
      <c r="E55" s="14"/>
      <c r="F55" s="14"/>
      <c r="G55" s="14"/>
      <c r="H55" s="14"/>
      <c r="I55" s="14"/>
      <c r="J55" s="14"/>
      <c r="K55" s="14"/>
      <c r="L55" s="23"/>
    </row>
    <row r="56" spans="2:12">
      <c r="B56" s="22"/>
      <c r="C56" s="14"/>
      <c r="D56" s="14"/>
      <c r="E56" s="14"/>
      <c r="F56" s="14"/>
      <c r="G56" s="14"/>
      <c r="H56" s="14"/>
      <c r="I56" s="14"/>
      <c r="J56" s="14"/>
      <c r="K56" s="14"/>
      <c r="L56" s="23"/>
    </row>
    <row r="57" spans="2:12" ht="14.25" thickBot="1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9"/>
    </row>
  </sheetData>
  <mergeCells count="13">
    <mergeCell ref="C53:C54"/>
    <mergeCell ref="C5:K5"/>
    <mergeCell ref="D9:E9"/>
    <mergeCell ref="G9:H9"/>
    <mergeCell ref="J9:K9"/>
    <mergeCell ref="C37:D37"/>
    <mergeCell ref="I14:J14"/>
    <mergeCell ref="C50:C51"/>
    <mergeCell ref="C47:C48"/>
    <mergeCell ref="C44:C45"/>
    <mergeCell ref="C38:C39"/>
    <mergeCell ref="C41:C42"/>
    <mergeCell ref="I15:J15"/>
  </mergeCells>
  <phoneticPr fontId="1" type="noConversion"/>
  <conditionalFormatting sqref="D9:E9">
    <cfRule type="colorScale" priority="6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5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4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conditionalFormatting sqref="D9:E9">
    <cfRule type="colorScale" priority="3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2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1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0"/>
  <sheetViews>
    <sheetView workbookViewId="0">
      <selection activeCell="E6" sqref="E6"/>
    </sheetView>
  </sheetViews>
  <sheetFormatPr defaultColWidth="5.625" defaultRowHeight="13.5"/>
  <cols>
    <col min="1" max="1" width="2.5" style="7" customWidth="1"/>
    <col min="2" max="16384" width="5.625" style="7"/>
  </cols>
  <sheetData>
    <row r="2" spans="2:20">
      <c r="B2" s="48" t="s">
        <v>27</v>
      </c>
      <c r="C2" s="48"/>
      <c r="D2" s="34" t="str">
        <f>IF([1]통계!D2&lt;&gt;"",[1]통계!D2,"")</f>
        <v>Kor.1</v>
      </c>
      <c r="E2" s="34" t="str">
        <f>IF([1]통계!E2&lt;&gt;"",[1]통계!E2,"")</f>
        <v>Kor.2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>
      <c r="B3" s="47" t="s">
        <v>28</v>
      </c>
      <c r="C3" s="47"/>
      <c r="D3" s="36">
        <f>IF(D6&lt;&gt;0,(D7/D6),0)</f>
        <v>0.94350282485875703</v>
      </c>
      <c r="E3" s="36">
        <f>IF(E6&lt;&gt;0,(E7/E6),0)</f>
        <v>0.96484620213433769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>
      <c r="B4" s="47" t="s">
        <v>29</v>
      </c>
      <c r="C4" s="47"/>
      <c r="D4" s="36">
        <f>IF(D9&lt;&gt;0,D9/D6,0)</f>
        <v>8.5373509102322664E-2</v>
      </c>
      <c r="E4" s="36">
        <f>IF(E9&lt;&gt;0,E9/E6,0)</f>
        <v>0.18392969240426868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2:20">
      <c r="B5" s="48" t="s">
        <v>30</v>
      </c>
      <c r="C5" s="48"/>
      <c r="D5" s="36">
        <f>IF(D7&lt;&gt;0,(D9+D10)/D7,0)</f>
        <v>0.59614105123087158</v>
      </c>
      <c r="E5" s="36">
        <f>IF(E7&lt;&gt;0,(E9+E10)/E7,0)</f>
        <v>0.43916720884840599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2:20">
      <c r="B6" s="47" t="s">
        <v>31</v>
      </c>
      <c r="C6" s="47"/>
      <c r="D6" s="38">
        <f>IF(D$2&lt;&gt;"",[1]통계!D6+[2]통계!D6+[3]통계!D6+[4]통계!D6+[5]통계!D6+[6]통계!D6,"")</f>
        <v>1593</v>
      </c>
      <c r="E6" s="38">
        <f>IF(E$2&lt;&gt;"",[1]통계!E6+[2]통계!E6+[3]통계!E6+[4]통계!E6+[5]통계!E6+[6]통계!E6,"")</f>
        <v>1593</v>
      </c>
    </row>
    <row r="7" spans="2:20">
      <c r="B7" s="47" t="s">
        <v>32</v>
      </c>
      <c r="C7" s="47"/>
      <c r="D7" s="38">
        <f>IF(D$2&lt;&gt;"",[1]통계!D7+[2]통계!D7+[3]통계!D7+[4]통계!D7+[5]통계!D7+[6]통계!D7,"")</f>
        <v>1503</v>
      </c>
      <c r="E7" s="38">
        <f>IF(E$2&lt;&gt;"",[1]통계!E7+[2]통계!E7+[3]통계!E7+[4]통계!E7+[5]통계!E7+[6]통계!E7,"")</f>
        <v>1537</v>
      </c>
    </row>
    <row r="8" spans="2:20">
      <c r="B8" s="47" t="s">
        <v>33</v>
      </c>
      <c r="C8" s="47"/>
      <c r="D8" s="38">
        <f>IF(D$2&lt;&gt;"",[1]통계!D8+[2]통계!D8+[3]통계!D8+[4]통계!D8+[5]통계!D8+[6]통계!D8,"")</f>
        <v>607</v>
      </c>
      <c r="E8" s="38">
        <f>IF(E$2&lt;&gt;"",[1]통계!E8+[2]통계!E8+[3]통계!E8+[4]통계!E8+[5]통계!E8+[6]통계!E8,"")</f>
        <v>862</v>
      </c>
    </row>
    <row r="9" spans="2:20">
      <c r="B9" s="47" t="s">
        <v>34</v>
      </c>
      <c r="C9" s="47"/>
      <c r="D9" s="38">
        <f>IF(D$2&lt;&gt;"",[1]통계!D9+[2]통계!D9+[3]통계!D9+[4]통계!D9+[5]통계!D9+[6]통계!D9,"")</f>
        <v>136</v>
      </c>
      <c r="E9" s="38">
        <f>IF(E$2&lt;&gt;"",[1]통계!E9+[2]통계!E9+[3]통계!E9+[4]통계!E9+[5]통계!E9+[6]통계!E9,"")</f>
        <v>293</v>
      </c>
    </row>
    <row r="10" spans="2:20">
      <c r="B10" s="47" t="s">
        <v>35</v>
      </c>
      <c r="C10" s="47"/>
      <c r="D10" s="38">
        <f>IF(D$2&lt;&gt;"",[1]통계!D10+[2]통계!D10+[3]통계!D10+[4]통계!D10+[5]통계!D10+[6]통계!D10,"")</f>
        <v>760</v>
      </c>
      <c r="E10" s="38">
        <f>IF(E$2&lt;&gt;"",[1]통계!E10+[2]통계!E10+[3]통계!E10+[4]통계!E10+[5]통계!E10+[6]통계!E10,"")</f>
        <v>382</v>
      </c>
    </row>
    <row r="17" spans="6:2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6:21"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6:21"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6:21"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Report</vt:lpstr>
      <vt:lpstr>통계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2011-02-15T09:35:51Z</dcterms:modified>
</cp:coreProperties>
</file>