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200" windowHeight="11865"/>
  </bookViews>
  <sheets>
    <sheet name="Report" sheetId="1" r:id="rId1"/>
    <sheet name="통계" sheetId="7" r:id="rId2"/>
    <sheet name="______" sheetId="9" r:id="rId3"/>
    <sheet name="설치패치" sheetId="2" r:id="rId4"/>
    <sheet name="옵션" sheetId="6" r:id="rId5"/>
    <sheet name="유료" sheetId="8" r:id="rId6"/>
  </sheets>
  <definedNames>
    <definedName name="문제발생율_시스템">IF(COUNTA(통계!$5:$5)-1&lt;Report!$K$14,OFFSET(통계!$D$5,0,0,1,COUNTA(통계!$5:$5)-1),OFFSET(통계!$D$5,0,COUNTA(통계!$5:$5)-Report!$K$14-1,1,Report!$K$14))</definedName>
    <definedName name="버그케이스_시스템">IF(COUNTA(통계!$10:$10)-1&lt;Report!$K$14,OFFSET(통계!$D$10,0,0,1,COUNTA(통계!$10:$10)-1),OFFSET(통계!$D$10,0,COUNTA(통계!$10:$10)-Report!$K$14-1,1,Report!$K$14))</definedName>
    <definedName name="버전_시스템">IF(COUNTA(통계!$2:$2)-1&lt;Report!$K$14,OFFSET(통계!$D$2,0,0,1,COUNTA(통계!$2:$2)-1),OFFSET(통계!$D$2,0,COUNTA(통계!$2:$2)-Report!$K$14-1,1,Report!$K$14))</definedName>
  </definedNames>
  <calcPr calcId="125725"/>
</workbook>
</file>

<file path=xl/calcChain.xml><?xml version="1.0" encoding="utf-8"?>
<calcChain xmlns="http://schemas.openxmlformats.org/spreadsheetml/2006/main">
  <c r="K4" i="1"/>
  <c r="K8"/>
  <c r="D6" i="7"/>
  <c r="E6"/>
  <c r="G10" i="8" l="1"/>
  <c r="F10"/>
  <c r="G9"/>
  <c r="F9"/>
  <c r="G8"/>
  <c r="F8"/>
  <c r="G7"/>
  <c r="F7"/>
  <c r="G6"/>
  <c r="F6"/>
  <c r="G6" i="2"/>
  <c r="G7"/>
  <c r="G8"/>
  <c r="G9"/>
  <c r="G10"/>
  <c r="G6" i="6"/>
  <c r="G7"/>
  <c r="G8"/>
  <c r="G9"/>
  <c r="G10"/>
  <c r="F10" i="2"/>
  <c r="F9"/>
  <c r="F8"/>
  <c r="F7"/>
  <c r="F6"/>
  <c r="F10" i="6"/>
  <c r="F9"/>
  <c r="F8"/>
  <c r="F7"/>
  <c r="F6"/>
  <c r="D10" i="7" l="1"/>
  <c r="D9"/>
  <c r="E7"/>
  <c r="E3" s="1"/>
  <c r="E8"/>
  <c r="E9"/>
  <c r="E10"/>
  <c r="D8"/>
  <c r="D7"/>
  <c r="D3" s="1"/>
  <c r="D4"/>
  <c r="E45" i="1"/>
  <c r="F5" i="8"/>
  <c r="F4"/>
  <c r="G5"/>
  <c r="E44" i="1" s="1"/>
  <c r="K45"/>
  <c r="G3" i="6"/>
  <c r="I42" i="1"/>
  <c r="E42"/>
  <c r="G42"/>
  <c r="K42"/>
  <c r="G45"/>
  <c r="G4" i="8"/>
  <c r="G3"/>
  <c r="I45" i="1"/>
  <c r="G39"/>
  <c r="I39"/>
  <c r="G3" i="2"/>
  <c r="E39" i="1"/>
  <c r="K39"/>
  <c r="F3" i="8"/>
  <c r="G5" i="2"/>
  <c r="G4"/>
  <c r="G5" i="6"/>
  <c r="G4"/>
  <c r="F3" i="2"/>
  <c r="F4"/>
  <c r="F4" i="6"/>
  <c r="F5"/>
  <c r="F3"/>
  <c r="F5" i="2"/>
  <c r="E5" i="7" l="1"/>
  <c r="E4"/>
  <c r="J9" i="1" s="1"/>
  <c r="D5" i="7"/>
  <c r="K10" i="1"/>
  <c r="E10"/>
  <c r="I44"/>
  <c r="G9"/>
  <c r="G10"/>
  <c r="G44"/>
  <c r="G41"/>
  <c r="I41"/>
  <c r="E41"/>
  <c r="G38"/>
  <c r="E38"/>
  <c r="I38"/>
  <c r="I10"/>
  <c r="D9" l="1"/>
</calcChain>
</file>

<file path=xl/sharedStrings.xml><?xml version="1.0" encoding="utf-8"?>
<sst xmlns="http://schemas.openxmlformats.org/spreadsheetml/2006/main" count="157" uniqueCount="72">
  <si>
    <t>o</t>
    <phoneticPr fontId="1" type="noConversion"/>
  </si>
  <si>
    <t>Kor.1</t>
    <phoneticPr fontId="1" type="noConversion"/>
  </si>
  <si>
    <t>!</t>
    <phoneticPr fontId="1" type="noConversion"/>
  </si>
  <si>
    <t>x</t>
    <phoneticPr fontId="1" type="noConversion"/>
  </si>
  <si>
    <t>버전</t>
    <phoneticPr fontId="1" type="noConversion"/>
  </si>
  <si>
    <t>테스트 진행율</t>
    <phoneticPr fontId="1" type="noConversion"/>
  </si>
  <si>
    <t>진행 불가율</t>
    <phoneticPr fontId="1" type="noConversion"/>
  </si>
  <si>
    <t>문제 발생율</t>
    <phoneticPr fontId="1" type="noConversion"/>
  </si>
  <si>
    <t>전체 가중치</t>
    <phoneticPr fontId="1" type="noConversion"/>
  </si>
  <si>
    <t>테스트 진행</t>
    <phoneticPr fontId="1" type="noConversion"/>
  </si>
  <si>
    <t>테스트 정상</t>
    <phoneticPr fontId="1" type="noConversion"/>
  </si>
  <si>
    <t>테스트 불가</t>
    <phoneticPr fontId="1" type="noConversion"/>
  </si>
  <si>
    <t>버그 케이스</t>
    <phoneticPr fontId="1" type="noConversion"/>
  </si>
  <si>
    <t>대분류</t>
    <phoneticPr fontId="1" type="noConversion"/>
  </si>
  <si>
    <t>중분류</t>
    <phoneticPr fontId="1" type="noConversion"/>
  </si>
  <si>
    <t>소분류</t>
    <phoneticPr fontId="1" type="noConversion"/>
  </si>
  <si>
    <t>가중치</t>
    <phoneticPr fontId="1" type="noConversion"/>
  </si>
  <si>
    <t>결과</t>
    <phoneticPr fontId="1" type="noConversion"/>
  </si>
  <si>
    <t>Kor.2</t>
  </si>
  <si>
    <t xml:space="preserve"> </t>
    <phoneticPr fontId="1" type="noConversion"/>
  </si>
  <si>
    <t>최종버전 :</t>
    <phoneticPr fontId="1" type="noConversion"/>
  </si>
  <si>
    <t>설치</t>
    <phoneticPr fontId="1" type="noConversion"/>
  </si>
  <si>
    <t>다운로드</t>
    <phoneticPr fontId="1" type="noConversion"/>
  </si>
  <si>
    <t>홈페이지에서 최신 버전의 클라이언트 설치 프로그램을 다운 받을 수 있다</t>
    <phoneticPr fontId="1" type="noConversion"/>
  </si>
  <si>
    <t>다운 받은 설치 프로그램이 오류 없이 설치된다</t>
    <phoneticPr fontId="1" type="noConversion"/>
  </si>
  <si>
    <t>실행</t>
    <phoneticPr fontId="1" type="noConversion"/>
  </si>
  <si>
    <t>패치</t>
    <phoneticPr fontId="1" type="noConversion"/>
  </si>
  <si>
    <t>런쳐기동</t>
    <phoneticPr fontId="1" type="noConversion"/>
  </si>
  <si>
    <t>런쳐가 정상적으로 실행된다</t>
    <phoneticPr fontId="1" type="noConversion"/>
  </si>
  <si>
    <t>업데이트 할 내용이 있을 경우 업데이트 프로그램이 동작했다</t>
    <phoneticPr fontId="1" type="noConversion"/>
  </si>
  <si>
    <t>패치적용</t>
    <phoneticPr fontId="1" type="noConversion"/>
  </si>
  <si>
    <t>패치가 정상적으로 완료되었다</t>
    <phoneticPr fontId="1" type="noConversion"/>
  </si>
  <si>
    <t>패치 완료 후 정상적으로 게임이 구동되었다</t>
    <phoneticPr fontId="1" type="noConversion"/>
  </si>
  <si>
    <t>캐시몰</t>
    <phoneticPr fontId="1" type="noConversion"/>
  </si>
  <si>
    <t>뷰티샵</t>
    <phoneticPr fontId="1" type="noConversion"/>
  </si>
  <si>
    <t>입력설정</t>
    <phoneticPr fontId="1" type="noConversion"/>
  </si>
  <si>
    <t>비디오</t>
    <phoneticPr fontId="1" type="noConversion"/>
  </si>
  <si>
    <t>오디오</t>
    <phoneticPr fontId="1" type="noConversion"/>
  </si>
  <si>
    <t>게임</t>
    <phoneticPr fontId="1" type="noConversion"/>
  </si>
  <si>
    <t>버전</t>
    <phoneticPr fontId="1" type="noConversion"/>
  </si>
  <si>
    <t>Kor.1</t>
    <phoneticPr fontId="1" type="noConversion"/>
  </si>
  <si>
    <t>테스트 진행율</t>
    <phoneticPr fontId="1" type="noConversion"/>
  </si>
  <si>
    <t>진행 불가율</t>
    <phoneticPr fontId="1" type="noConversion"/>
  </si>
  <si>
    <t>문제 발생율</t>
    <phoneticPr fontId="1" type="noConversion"/>
  </si>
  <si>
    <t>전체 가중치</t>
    <phoneticPr fontId="1" type="noConversion"/>
  </si>
  <si>
    <t>테스트 진행</t>
    <phoneticPr fontId="1" type="noConversion"/>
  </si>
  <si>
    <t>테스트 정상</t>
    <phoneticPr fontId="1" type="noConversion"/>
  </si>
  <si>
    <t>테스트 불가</t>
    <phoneticPr fontId="1" type="noConversion"/>
  </si>
  <si>
    <t>버그 케이스</t>
    <phoneticPr fontId="1" type="noConversion"/>
  </si>
  <si>
    <t>시스템 테스트 요약</t>
    <phoneticPr fontId="1" type="noConversion"/>
  </si>
  <si>
    <t>문제
발생률</t>
    <phoneticPr fontId="1" type="noConversion"/>
  </si>
  <si>
    <t>테스트
진행률</t>
    <phoneticPr fontId="1" type="noConversion"/>
  </si>
  <si>
    <t>테스트
불가율</t>
    <phoneticPr fontId="1" type="noConversion"/>
  </si>
  <si>
    <t>테스트대상</t>
    <phoneticPr fontId="1" type="noConversion"/>
  </si>
  <si>
    <t>테스트정상</t>
    <phoneticPr fontId="1" type="noConversion"/>
  </si>
  <si>
    <t>테스트불가</t>
    <phoneticPr fontId="1" type="noConversion"/>
  </si>
  <si>
    <t>버그케이스</t>
    <phoneticPr fontId="1" type="noConversion"/>
  </si>
  <si>
    <t>설치패치</t>
    <phoneticPr fontId="1" type="noConversion"/>
  </si>
  <si>
    <t>문제발생율</t>
    <phoneticPr fontId="1" type="noConversion"/>
  </si>
  <si>
    <t>테스트진행률</t>
    <phoneticPr fontId="1" type="noConversion"/>
  </si>
  <si>
    <t>테스트불가율</t>
    <phoneticPr fontId="1" type="noConversion"/>
  </si>
  <si>
    <t>옵션</t>
    <phoneticPr fontId="1" type="noConversion"/>
  </si>
  <si>
    <t>유료</t>
    <phoneticPr fontId="1" type="noConversion"/>
  </si>
  <si>
    <t>Version Count:</t>
    <phoneticPr fontId="1" type="noConversion"/>
  </si>
  <si>
    <t>■ 문제 발생률(%)</t>
    <phoneticPr fontId="1" type="noConversion"/>
  </si>
  <si>
    <t>■ 버그 케이스(건)</t>
    <phoneticPr fontId="1" type="noConversion"/>
  </si>
  <si>
    <t>차트에 표시할 버전 개수</t>
    <phoneticPr fontId="1" type="noConversion"/>
  </si>
  <si>
    <t xml:space="preserve"> 표시기호 : o</t>
    <phoneticPr fontId="1" type="noConversion"/>
  </si>
  <si>
    <t xml:space="preserve"> 표시기호 : !</t>
    <phoneticPr fontId="1" type="noConversion"/>
  </si>
  <si>
    <t xml:space="preserve"> 표시기호 : x</t>
    <phoneticPr fontId="1" type="noConversion"/>
  </si>
  <si>
    <t>o</t>
    <phoneticPr fontId="1" type="noConversion"/>
  </si>
  <si>
    <t>x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</si>
</sst>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0"/>
      <color theme="9" tint="-0.249977111117893"/>
      <name val="맑은 고딕"/>
      <family val="3"/>
      <charset val="129"/>
      <scheme val="minor"/>
    </font>
    <font>
      <b/>
      <sz val="10"/>
      <color theme="4" tint="-0.249977111117893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10" fontId="2" fillId="0" borderId="1" xfId="0" applyNumberFormat="1" applyFont="1" applyBorder="1">
      <alignment vertical="center"/>
    </xf>
    <xf numFmtId="0" fontId="2" fillId="5" borderId="0" xfId="0" applyFont="1" applyFill="1">
      <alignment vertical="center"/>
    </xf>
    <xf numFmtId="0" fontId="2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9" fontId="2" fillId="5" borderId="1" xfId="0" applyNumberFormat="1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left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9" fontId="2" fillId="5" borderId="1" xfId="0" applyNumberFormat="1" applyFont="1" applyFill="1" applyBorder="1">
      <alignment vertical="center"/>
    </xf>
    <xf numFmtId="9" fontId="2" fillId="5" borderId="0" xfId="0" applyNumberFormat="1" applyFont="1" applyFill="1">
      <alignment vertical="center"/>
    </xf>
    <xf numFmtId="0" fontId="2" fillId="5" borderId="1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0" fontId="12" fillId="5" borderId="0" xfId="0" applyFont="1" applyFill="1" applyBorder="1">
      <alignment vertical="center"/>
    </xf>
    <xf numFmtId="0" fontId="9" fillId="5" borderId="0" xfId="0" applyFont="1" applyFill="1" applyBorder="1" applyAlignment="1">
      <alignment horizontal="center" vertical="center"/>
    </xf>
    <xf numFmtId="0" fontId="9" fillId="5" borderId="0" xfId="0" applyFont="1" applyFill="1" applyBorder="1">
      <alignment vertical="center"/>
    </xf>
    <xf numFmtId="0" fontId="13" fillId="5" borderId="0" xfId="0" applyFont="1" applyFill="1" applyBorder="1">
      <alignment vertical="center"/>
    </xf>
    <xf numFmtId="0" fontId="9" fillId="5" borderId="0" xfId="0" applyFont="1" applyFill="1" applyBorder="1" applyAlignment="1">
      <alignment vertical="center"/>
    </xf>
    <xf numFmtId="0" fontId="8" fillId="7" borderId="0" xfId="0" applyFont="1" applyFill="1" applyBorder="1">
      <alignment vertical="center"/>
    </xf>
    <xf numFmtId="0" fontId="2" fillId="5" borderId="12" xfId="0" applyFont="1" applyFill="1" applyBorder="1">
      <alignment vertical="center"/>
    </xf>
    <xf numFmtId="0" fontId="2" fillId="5" borderId="13" xfId="0" applyFont="1" applyFill="1" applyBorder="1">
      <alignment vertical="center"/>
    </xf>
    <xf numFmtId="0" fontId="2" fillId="5" borderId="14" xfId="0" applyFont="1" applyFill="1" applyBorder="1">
      <alignment vertical="center"/>
    </xf>
    <xf numFmtId="0" fontId="2" fillId="5" borderId="15" xfId="0" applyFont="1" applyFill="1" applyBorder="1">
      <alignment vertical="center"/>
    </xf>
    <xf numFmtId="0" fontId="2" fillId="5" borderId="0" xfId="0" applyFont="1" applyFill="1" applyBorder="1">
      <alignment vertical="center"/>
    </xf>
    <xf numFmtId="0" fontId="2" fillId="5" borderId="16" xfId="0" applyFont="1" applyFill="1" applyBorder="1">
      <alignment vertical="center"/>
    </xf>
    <xf numFmtId="0" fontId="11" fillId="5" borderId="0" xfId="0" applyFont="1" applyFill="1" applyBorder="1">
      <alignment vertical="center"/>
    </xf>
    <xf numFmtId="0" fontId="2" fillId="5" borderId="0" xfId="0" applyFont="1" applyFill="1" applyBorder="1" applyAlignment="1">
      <alignment horizontal="right" vertical="center"/>
    </xf>
    <xf numFmtId="0" fontId="2" fillId="0" borderId="0" xfId="0" applyFont="1" applyBorder="1">
      <alignment vertical="center"/>
    </xf>
    <xf numFmtId="0" fontId="3" fillId="5" borderId="0" xfId="0" applyFont="1" applyFill="1" applyBorder="1" applyAlignment="1">
      <alignment horizontal="center" vertical="center"/>
    </xf>
    <xf numFmtId="0" fontId="2" fillId="5" borderId="17" xfId="0" applyFont="1" applyFill="1" applyBorder="1">
      <alignment vertical="center"/>
    </xf>
    <xf numFmtId="0" fontId="2" fillId="5" borderId="18" xfId="0" applyFont="1" applyFill="1" applyBorder="1">
      <alignment vertical="center"/>
    </xf>
    <xf numFmtId="0" fontId="2" fillId="5" borderId="19" xfId="0" applyFont="1" applyFill="1" applyBorder="1">
      <alignment vertical="center"/>
    </xf>
    <xf numFmtId="0" fontId="0" fillId="5" borderId="0" xfId="0" applyFill="1">
      <alignment vertical="center"/>
    </xf>
    <xf numFmtId="0" fontId="10" fillId="6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10" fontId="7" fillId="0" borderId="7" xfId="0" applyNumberFormat="1" applyFont="1" applyBorder="1" applyAlignment="1">
      <alignment horizontal="center" vertical="center"/>
    </xf>
    <xf numFmtId="10" fontId="7" fillId="0" borderId="8" xfId="0" applyNumberFormat="1" applyFont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barChart>
        <c:barDir val="col"/>
        <c:grouping val="clustered"/>
        <c:ser>
          <c:idx val="1"/>
          <c:order val="1"/>
          <c:tx>
            <c:v>버그케이스</c:v>
          </c:tx>
          <c:spPr>
            <a:solidFill>
              <a:schemeClr val="accent1">
                <a:lumMod val="75000"/>
              </a:schemeClr>
            </a:solidFill>
            <a:ln>
              <a:solidFill>
                <a:schemeClr val="accent1">
                  <a:lumMod val="75000"/>
                </a:schemeClr>
              </a:solidFill>
            </a:ln>
          </c:spPr>
          <c:cat>
            <c:strRef>
              <c:f>[0]!버전_시스템</c:f>
              <c:strCache>
                <c:ptCount val="2"/>
                <c:pt idx="0">
                  <c:v>Kor.1</c:v>
                </c:pt>
                <c:pt idx="1">
                  <c:v>Kor.2</c:v>
                </c:pt>
              </c:strCache>
            </c:strRef>
          </c:cat>
          <c:val>
            <c:numRef>
              <c:f>[0]!버그케이스_시스템</c:f>
              <c:numCache>
                <c:formatCode>General</c:formatCode>
                <c:ptCount val="2"/>
                <c:pt idx="0">
                  <c:v>48</c:v>
                </c:pt>
                <c:pt idx="1">
                  <c:v>30</c:v>
                </c:pt>
              </c:numCache>
            </c:numRef>
          </c:val>
        </c:ser>
        <c:gapWidth val="350"/>
        <c:axId val="88195456"/>
        <c:axId val="88193664"/>
      </c:barChart>
      <c:lineChart>
        <c:grouping val="standard"/>
        <c:ser>
          <c:idx val="0"/>
          <c:order val="0"/>
          <c:tx>
            <c:v>문제발생률</c:v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square"/>
            <c:size val="6"/>
            <c:spPr>
              <a:solidFill>
                <a:srgbClr val="F79646">
                  <a:lumMod val="75000"/>
                </a:srgb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dLbls>
            <c:dLblPos val="t"/>
            <c:showVal val="1"/>
          </c:dLbls>
          <c:cat>
            <c:strRef>
              <c:f>[0]!버전_시스템</c:f>
              <c:strCache>
                <c:ptCount val="2"/>
                <c:pt idx="0">
                  <c:v>Kor.1</c:v>
                </c:pt>
                <c:pt idx="1">
                  <c:v>Kor.2</c:v>
                </c:pt>
              </c:strCache>
            </c:strRef>
          </c:cat>
          <c:val>
            <c:numRef>
              <c:f>[0]!문제발생율_시스템</c:f>
              <c:numCache>
                <c:formatCode>0%</c:formatCode>
                <c:ptCount val="2"/>
                <c:pt idx="0">
                  <c:v>0.71287128712871284</c:v>
                </c:pt>
                <c:pt idx="1">
                  <c:v>0.63559322033898302</c:v>
                </c:pt>
              </c:numCache>
            </c:numRef>
          </c:val>
        </c:ser>
        <c:marker val="1"/>
        <c:axId val="88190336"/>
        <c:axId val="88192128"/>
      </c:lineChart>
      <c:catAx>
        <c:axId val="88190336"/>
        <c:scaling>
          <c:orientation val="minMax"/>
        </c:scaling>
        <c:axPos val="b"/>
        <c:numFmt formatCode="General" sourceLinked="1"/>
        <c:tickLblPos val="nextTo"/>
        <c:crossAx val="88192128"/>
        <c:crosses val="autoZero"/>
        <c:auto val="1"/>
        <c:lblAlgn val="ctr"/>
        <c:lblOffset val="100"/>
      </c:catAx>
      <c:valAx>
        <c:axId val="88192128"/>
        <c:scaling>
          <c:orientation val="minMax"/>
        </c:scaling>
        <c:axPos val="l"/>
        <c:majorGridlines/>
        <c:numFmt formatCode="0%" sourceLinked="1"/>
        <c:tickLblPos val="nextTo"/>
        <c:crossAx val="88190336"/>
        <c:crosses val="autoZero"/>
        <c:crossBetween val="between"/>
      </c:valAx>
      <c:valAx>
        <c:axId val="88193664"/>
        <c:scaling>
          <c:orientation val="minMax"/>
        </c:scaling>
        <c:axPos val="r"/>
        <c:numFmt formatCode="General" sourceLinked="1"/>
        <c:tickLblPos val="nextTo"/>
        <c:crossAx val="88195456"/>
        <c:crosses val="max"/>
        <c:crossBetween val="between"/>
      </c:valAx>
      <c:catAx>
        <c:axId val="88195456"/>
        <c:scaling>
          <c:orientation val="minMax"/>
        </c:scaling>
        <c:delete val="1"/>
        <c:axPos val="b"/>
        <c:numFmt formatCode="General" sourceLinked="1"/>
        <c:tickLblPos val="none"/>
        <c:crossAx val="88193664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15</xdr:row>
      <xdr:rowOff>0</xdr:rowOff>
    </xdr:from>
    <xdr:to>
      <xdr:col>10</xdr:col>
      <xdr:colOff>800099</xdr:colOff>
      <xdr:row>34</xdr:row>
      <xdr:rowOff>2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8"/>
  <sheetViews>
    <sheetView tabSelected="1" workbookViewId="0"/>
  </sheetViews>
  <sheetFormatPr defaultRowHeight="13.5"/>
  <cols>
    <col min="1" max="2" width="3.625" style="8" customWidth="1"/>
    <col min="3" max="11" width="10.625" style="8" customWidth="1"/>
    <col min="12" max="12" width="3.625" style="8" customWidth="1"/>
    <col min="13" max="16384" width="9" style="8"/>
  </cols>
  <sheetData>
    <row r="1" spans="2:12" ht="14.25" thickBot="1">
      <c r="C1" s="35"/>
      <c r="D1" s="35"/>
      <c r="E1" s="35"/>
      <c r="F1" s="35"/>
      <c r="G1" s="35"/>
      <c r="H1" s="35"/>
      <c r="I1" s="35"/>
      <c r="J1" s="35"/>
      <c r="K1" s="35"/>
    </row>
    <row r="2" spans="2:12">
      <c r="B2" s="34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2:12">
      <c r="B3" s="37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2:12">
      <c r="B4" s="37"/>
      <c r="C4" s="38"/>
      <c r="D4" s="38"/>
      <c r="E4" s="38"/>
      <c r="F4" s="38"/>
      <c r="G4" s="38"/>
      <c r="H4" s="38"/>
      <c r="I4" s="38"/>
      <c r="J4" s="40" t="s">
        <v>63</v>
      </c>
      <c r="K4" s="40">
        <f>COUNTA(통계!$2:$2)-1</f>
        <v>2</v>
      </c>
      <c r="L4" s="39"/>
    </row>
    <row r="5" spans="2:12" ht="30" customHeight="1">
      <c r="B5" s="37"/>
      <c r="C5" s="50" t="s">
        <v>49</v>
      </c>
      <c r="D5" s="50"/>
      <c r="E5" s="50"/>
      <c r="F5" s="50"/>
      <c r="G5" s="50"/>
      <c r="H5" s="50"/>
      <c r="I5" s="50"/>
      <c r="J5" s="50"/>
      <c r="K5" s="50"/>
      <c r="L5" s="39"/>
    </row>
    <row r="6" spans="2:12">
      <c r="B6" s="37"/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2:12">
      <c r="B7" s="37"/>
      <c r="C7" s="38"/>
      <c r="D7" s="38"/>
      <c r="E7" s="38"/>
      <c r="F7" s="38"/>
      <c r="G7" s="38"/>
      <c r="H7" s="38"/>
      <c r="I7" s="38"/>
      <c r="J7" s="38"/>
      <c r="K7" s="38"/>
      <c r="L7" s="39"/>
    </row>
    <row r="8" spans="2:12" ht="14.25" thickBot="1">
      <c r="B8" s="37"/>
      <c r="C8" s="38"/>
      <c r="D8" s="38"/>
      <c r="E8" s="38"/>
      <c r="F8" s="38"/>
      <c r="G8" s="38"/>
      <c r="H8" s="38"/>
      <c r="I8" s="38"/>
      <c r="J8" s="38" t="s">
        <v>20</v>
      </c>
      <c r="K8" s="41" t="str">
        <f ca="1">OFFSET(통계!D2,0,COUNTA(통계!$2:$2)-2,1,1)</f>
        <v>Kor.2</v>
      </c>
      <c r="L8" s="39"/>
    </row>
    <row r="9" spans="2:12" ht="60" customHeight="1" thickBot="1">
      <c r="B9" s="37"/>
      <c r="C9" s="26" t="s">
        <v>50</v>
      </c>
      <c r="D9" s="51">
        <f ca="1">OFFSET(통계!D5,0,COUNTA(통계!$5:$5)-2,1,1)</f>
        <v>0.63559322033898302</v>
      </c>
      <c r="E9" s="52"/>
      <c r="F9" s="27" t="s">
        <v>51</v>
      </c>
      <c r="G9" s="51">
        <f ca="1">OFFSET(통계!D3,0,COUNTA(통계!$3:$3)-2,1,1)</f>
        <v>0.89393939393939392</v>
      </c>
      <c r="H9" s="52"/>
      <c r="I9" s="26" t="s">
        <v>52</v>
      </c>
      <c r="J9" s="51">
        <f ca="1">OFFSET(통계!D4,0,COUNTA(통계!$4:$4)-2,1,1)</f>
        <v>0.34090909090909088</v>
      </c>
      <c r="K9" s="52"/>
      <c r="L9" s="39"/>
    </row>
    <row r="10" spans="2:12">
      <c r="B10" s="37"/>
      <c r="C10" s="42"/>
      <c r="D10" s="5" t="s">
        <v>53</v>
      </c>
      <c r="E10" s="6">
        <f ca="1">OFFSET(통계!D6,0,COUNTA(통계!$6:$6)-2,1,1)</f>
        <v>132</v>
      </c>
      <c r="F10" s="5" t="s">
        <v>54</v>
      </c>
      <c r="G10" s="6">
        <f ca="1">OFFSET(통계!D8,0,COUNTA(통계!$8:$8)-2,1,1)</f>
        <v>43</v>
      </c>
      <c r="H10" s="5" t="s">
        <v>55</v>
      </c>
      <c r="I10" s="6">
        <f ca="1">OFFSET(통계!D9,0,COUNTA(통계!$9:$9)-2,1,1)</f>
        <v>45</v>
      </c>
      <c r="J10" s="5" t="s">
        <v>56</v>
      </c>
      <c r="K10" s="6">
        <f ca="1">OFFSET(통계!D10,0,COUNTA(통계!$10:$10)-2,1,1)</f>
        <v>30</v>
      </c>
      <c r="L10" s="39"/>
    </row>
    <row r="11" spans="2:12" ht="14.25" customHeight="1">
      <c r="B11" s="37"/>
      <c r="C11" s="53"/>
      <c r="D11" s="53"/>
      <c r="E11" s="38"/>
      <c r="F11" s="38"/>
      <c r="G11" s="38"/>
      <c r="H11" s="38"/>
      <c r="I11" s="38"/>
      <c r="J11" s="38"/>
      <c r="K11" s="38"/>
      <c r="L11" s="39"/>
    </row>
    <row r="12" spans="2:12" ht="14.25" customHeight="1">
      <c r="B12" s="37"/>
      <c r="C12" s="43"/>
      <c r="D12" s="43"/>
      <c r="E12" s="38"/>
      <c r="F12" s="38"/>
      <c r="G12" s="38"/>
      <c r="H12" s="38"/>
      <c r="I12" s="38"/>
      <c r="J12" s="38"/>
      <c r="K12" s="38"/>
      <c r="L12" s="39"/>
    </row>
    <row r="13" spans="2:12" ht="14.25" customHeight="1">
      <c r="B13" s="37"/>
      <c r="C13" s="28" t="s">
        <v>64</v>
      </c>
      <c r="D13" s="29"/>
      <c r="E13" s="30"/>
      <c r="F13" s="29"/>
      <c r="G13" s="30"/>
      <c r="H13" s="29"/>
      <c r="I13" s="30"/>
      <c r="J13" s="29"/>
      <c r="K13" s="30"/>
      <c r="L13" s="39"/>
    </row>
    <row r="14" spans="2:12" ht="14.25" customHeight="1">
      <c r="B14" s="37"/>
      <c r="C14" s="31" t="s">
        <v>65</v>
      </c>
      <c r="D14" s="29"/>
      <c r="E14" s="30"/>
      <c r="F14" s="29"/>
      <c r="G14" s="30"/>
      <c r="H14" s="32"/>
      <c r="I14" s="54" t="s">
        <v>66</v>
      </c>
      <c r="J14" s="54"/>
      <c r="K14" s="33">
        <v>6</v>
      </c>
      <c r="L14" s="39"/>
    </row>
    <row r="15" spans="2:12" ht="14.25" customHeight="1">
      <c r="B15" s="37"/>
      <c r="C15" s="43"/>
      <c r="D15" s="43"/>
      <c r="E15" s="38"/>
      <c r="F15" s="38"/>
      <c r="G15" s="38"/>
      <c r="H15" s="38"/>
      <c r="I15" s="38"/>
      <c r="J15" s="38"/>
      <c r="K15" s="38"/>
      <c r="L15" s="39"/>
    </row>
    <row r="16" spans="2:12" ht="14.25" customHeight="1">
      <c r="B16" s="37"/>
      <c r="C16" s="43"/>
      <c r="D16" s="43"/>
      <c r="E16" s="38"/>
      <c r="F16" s="38"/>
      <c r="G16" s="38"/>
      <c r="H16" s="38"/>
      <c r="I16" s="38"/>
      <c r="J16" s="38"/>
      <c r="K16" s="38"/>
      <c r="L16" s="39"/>
    </row>
    <row r="17" spans="2:12" ht="14.25" customHeight="1">
      <c r="B17" s="37"/>
      <c r="C17" s="43"/>
      <c r="D17" s="43"/>
      <c r="E17" s="38"/>
      <c r="F17" s="38"/>
      <c r="G17" s="38"/>
      <c r="H17" s="38"/>
      <c r="I17" s="38"/>
      <c r="J17" s="38"/>
      <c r="K17" s="38"/>
      <c r="L17" s="39"/>
    </row>
    <row r="18" spans="2:12" ht="14.25" customHeight="1">
      <c r="B18" s="37"/>
      <c r="C18" s="43"/>
      <c r="D18" s="43"/>
      <c r="E18" s="38"/>
      <c r="F18" s="38"/>
      <c r="G18" s="38"/>
      <c r="H18" s="38"/>
      <c r="I18" s="38"/>
      <c r="J18" s="38"/>
      <c r="K18" s="38"/>
      <c r="L18" s="39"/>
    </row>
    <row r="19" spans="2:12" ht="14.25" customHeight="1">
      <c r="B19" s="37"/>
      <c r="C19" s="43"/>
      <c r="D19" s="43"/>
      <c r="E19" s="38"/>
      <c r="F19" s="38"/>
      <c r="G19" s="38"/>
      <c r="H19" s="38"/>
      <c r="I19" s="38"/>
      <c r="J19" s="38"/>
      <c r="K19" s="38"/>
      <c r="L19" s="39"/>
    </row>
    <row r="20" spans="2:12" ht="14.25" customHeight="1">
      <c r="B20" s="37"/>
      <c r="C20" s="43"/>
      <c r="D20" s="43"/>
      <c r="E20" s="38"/>
      <c r="F20" s="38"/>
      <c r="G20" s="38"/>
      <c r="H20" s="38"/>
      <c r="I20" s="38"/>
      <c r="J20" s="38"/>
      <c r="K20" s="38"/>
      <c r="L20" s="39"/>
    </row>
    <row r="21" spans="2:12" ht="14.25" customHeight="1">
      <c r="B21" s="37"/>
      <c r="C21" s="43"/>
      <c r="D21" s="43"/>
      <c r="E21" s="38"/>
      <c r="F21" s="38"/>
      <c r="G21" s="38"/>
      <c r="H21" s="38"/>
      <c r="I21" s="38"/>
      <c r="J21" s="38"/>
      <c r="K21" s="38"/>
      <c r="L21" s="39"/>
    </row>
    <row r="22" spans="2:12" ht="14.25" customHeight="1">
      <c r="B22" s="37"/>
      <c r="C22" s="43"/>
      <c r="D22" s="43"/>
      <c r="E22" s="38"/>
      <c r="F22" s="38"/>
      <c r="G22" s="38"/>
      <c r="H22" s="38"/>
      <c r="I22" s="38"/>
      <c r="J22" s="38"/>
      <c r="K22" s="38"/>
      <c r="L22" s="39"/>
    </row>
    <row r="23" spans="2:12" ht="14.25" customHeight="1">
      <c r="B23" s="37"/>
      <c r="C23" s="43"/>
      <c r="D23" s="43"/>
      <c r="E23" s="38"/>
      <c r="F23" s="38"/>
      <c r="G23" s="38"/>
      <c r="H23" s="38"/>
      <c r="I23" s="38"/>
      <c r="J23" s="38"/>
      <c r="K23" s="38"/>
      <c r="L23" s="39"/>
    </row>
    <row r="24" spans="2:12" ht="14.25" customHeight="1">
      <c r="B24" s="37"/>
      <c r="C24" s="43"/>
      <c r="D24" s="43"/>
      <c r="E24" s="38"/>
      <c r="F24" s="38"/>
      <c r="G24" s="38"/>
      <c r="H24" s="38"/>
      <c r="I24" s="38"/>
      <c r="J24" s="38"/>
      <c r="K24" s="38"/>
      <c r="L24" s="39"/>
    </row>
    <row r="25" spans="2:12" ht="14.25" customHeight="1">
      <c r="B25" s="37"/>
      <c r="C25" s="43"/>
      <c r="D25" s="43"/>
      <c r="E25" s="38"/>
      <c r="F25" s="38"/>
      <c r="G25" s="38"/>
      <c r="H25" s="38"/>
      <c r="I25" s="38"/>
      <c r="J25" s="38"/>
      <c r="K25" s="38"/>
      <c r="L25" s="39"/>
    </row>
    <row r="26" spans="2:12" ht="14.25" customHeight="1">
      <c r="B26" s="37"/>
      <c r="C26" s="43"/>
      <c r="D26" s="43"/>
      <c r="E26" s="38"/>
      <c r="F26" s="38"/>
      <c r="G26" s="38"/>
      <c r="H26" s="38"/>
      <c r="I26" s="38"/>
      <c r="J26" s="38"/>
      <c r="K26" s="38"/>
      <c r="L26" s="39"/>
    </row>
    <row r="27" spans="2:12" ht="14.25" customHeight="1">
      <c r="B27" s="37"/>
      <c r="C27" s="43"/>
      <c r="D27" s="43"/>
      <c r="E27" s="38"/>
      <c r="F27" s="38"/>
      <c r="G27" s="38"/>
      <c r="H27" s="38"/>
      <c r="I27" s="38"/>
      <c r="J27" s="38"/>
      <c r="K27" s="38"/>
      <c r="L27" s="39"/>
    </row>
    <row r="28" spans="2:12" ht="14.25" customHeight="1">
      <c r="B28" s="37"/>
      <c r="C28" s="43"/>
      <c r="D28" s="43"/>
      <c r="E28" s="38"/>
      <c r="F28" s="38"/>
      <c r="G28" s="38"/>
      <c r="H28" s="38"/>
      <c r="I28" s="38"/>
      <c r="J28" s="38"/>
      <c r="K28" s="38"/>
      <c r="L28" s="39"/>
    </row>
    <row r="29" spans="2:12" ht="14.25" customHeight="1">
      <c r="B29" s="37"/>
      <c r="C29" s="43"/>
      <c r="D29" s="43"/>
      <c r="E29" s="38"/>
      <c r="F29" s="38"/>
      <c r="G29" s="38"/>
      <c r="H29" s="38"/>
      <c r="I29" s="38"/>
      <c r="J29" s="38"/>
      <c r="K29" s="38"/>
      <c r="L29" s="39"/>
    </row>
    <row r="30" spans="2:12" ht="14.25" customHeight="1">
      <c r="B30" s="37"/>
      <c r="C30" s="43"/>
      <c r="D30" s="43"/>
      <c r="E30" s="38"/>
      <c r="F30" s="38"/>
      <c r="G30" s="38"/>
      <c r="H30" s="38"/>
      <c r="I30" s="38"/>
      <c r="J30" s="38"/>
      <c r="K30" s="38"/>
      <c r="L30" s="39"/>
    </row>
    <row r="31" spans="2:12" ht="14.25" customHeight="1">
      <c r="B31" s="37"/>
      <c r="C31" s="43"/>
      <c r="D31" s="43"/>
      <c r="E31" s="38"/>
      <c r="F31" s="38"/>
      <c r="G31" s="38"/>
      <c r="H31" s="38"/>
      <c r="I31" s="38"/>
      <c r="J31" s="38"/>
      <c r="K31" s="38"/>
      <c r="L31" s="39"/>
    </row>
    <row r="32" spans="2:12" ht="14.25" customHeight="1">
      <c r="B32" s="37"/>
      <c r="C32" s="43"/>
      <c r="D32" s="43"/>
      <c r="E32" s="38"/>
      <c r="F32" s="38"/>
      <c r="G32" s="38"/>
      <c r="H32" s="38"/>
      <c r="I32" s="38"/>
      <c r="J32" s="38"/>
      <c r="K32" s="38"/>
      <c r="L32" s="39"/>
    </row>
    <row r="33" spans="2:12" ht="14.25" customHeight="1">
      <c r="B33" s="37"/>
      <c r="C33" s="43"/>
      <c r="D33" s="43"/>
      <c r="E33" s="38"/>
      <c r="F33" s="38"/>
      <c r="G33" s="38"/>
      <c r="H33" s="38"/>
      <c r="I33" s="38"/>
      <c r="J33" s="38"/>
      <c r="K33" s="38"/>
      <c r="L33" s="39"/>
    </row>
    <row r="34" spans="2:12" ht="14.25" customHeight="1">
      <c r="B34" s="37"/>
      <c r="C34" s="43"/>
      <c r="D34" s="43"/>
      <c r="E34" s="38"/>
      <c r="F34" s="38"/>
      <c r="G34" s="38"/>
      <c r="H34" s="38"/>
      <c r="I34" s="38"/>
      <c r="J34" s="38"/>
      <c r="K34" s="38"/>
      <c r="L34" s="39"/>
    </row>
    <row r="35" spans="2:12" ht="14.25" customHeight="1">
      <c r="B35" s="37"/>
      <c r="C35" s="43"/>
      <c r="D35" s="43"/>
      <c r="E35" s="38"/>
      <c r="F35" s="38"/>
      <c r="G35" s="38"/>
      <c r="H35" s="38"/>
      <c r="I35" s="38"/>
      <c r="J35" s="38"/>
      <c r="K35" s="38"/>
      <c r="L35" s="39"/>
    </row>
    <row r="36" spans="2:12" ht="14.25" customHeight="1">
      <c r="B36" s="37"/>
      <c r="C36" s="43"/>
      <c r="D36" s="43"/>
      <c r="E36" s="38"/>
      <c r="F36" s="38"/>
      <c r="G36" s="38"/>
      <c r="H36" s="38"/>
      <c r="I36" s="38"/>
      <c r="J36" s="38"/>
      <c r="K36" s="38"/>
      <c r="L36" s="39"/>
    </row>
    <row r="37" spans="2:12" ht="14.25" customHeight="1">
      <c r="B37" s="37"/>
      <c r="C37" s="43"/>
      <c r="D37" s="43"/>
      <c r="E37" s="38"/>
      <c r="F37" s="38"/>
      <c r="G37" s="38"/>
      <c r="H37" s="38"/>
      <c r="I37" s="38"/>
      <c r="J37" s="38"/>
      <c r="K37" s="38"/>
      <c r="L37" s="39"/>
    </row>
    <row r="38" spans="2:12" ht="13.5" customHeight="1">
      <c r="B38" s="37"/>
      <c r="C38" s="49" t="s">
        <v>57</v>
      </c>
      <c r="D38" s="2" t="s">
        <v>58</v>
      </c>
      <c r="E38" s="7">
        <f ca="1">OFFSET(설치패치!D5,0,COUNTA(설치패치!$5:$5),1,1)</f>
        <v>0.45945945945945948</v>
      </c>
      <c r="F38" s="17" t="s">
        <v>59</v>
      </c>
      <c r="G38" s="7">
        <f ca="1">OFFSET(설치패치!D3,0,COUNTA(설치패치!$3:$3),1,1)</f>
        <v>0.84090909090909094</v>
      </c>
      <c r="H38" s="17" t="s">
        <v>60</v>
      </c>
      <c r="I38" s="7">
        <f ca="1">OFFSET(설치패치!D4,0,COUNTA(설치패치!$4:$4),1,1)</f>
        <v>0.31818181818181818</v>
      </c>
      <c r="J38" s="3"/>
      <c r="K38" s="4"/>
      <c r="L38" s="39"/>
    </row>
    <row r="39" spans="2:12" ht="13.5" customHeight="1">
      <c r="B39" s="37"/>
      <c r="C39" s="49"/>
      <c r="D39" s="17" t="s">
        <v>53</v>
      </c>
      <c r="E39" s="1">
        <f ca="1">OFFSET(설치패치!D6,0,COUNTA(설치패치!$6:$6),1,1)</f>
        <v>44</v>
      </c>
      <c r="F39" s="17" t="s">
        <v>54</v>
      </c>
      <c r="G39" s="1">
        <f ca="1">OFFSET(설치패치!D8,0,COUNTA(설치패치!$8:$8)-1,1,1)</f>
        <v>20</v>
      </c>
      <c r="H39" s="17" t="s">
        <v>55</v>
      </c>
      <c r="I39" s="1">
        <f ca="1">OFFSET(설치패치!D9,0,COUNTA(설치패치!$9:$9)-1,1,1)</f>
        <v>14</v>
      </c>
      <c r="J39" s="18" t="s">
        <v>56</v>
      </c>
      <c r="K39" s="1">
        <f ca="1">OFFSET(설치패치!D10,0,COUNTA(설치패치!$10:$10),1,1)</f>
        <v>0</v>
      </c>
      <c r="L39" s="39"/>
    </row>
    <row r="40" spans="2:12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9"/>
    </row>
    <row r="41" spans="2:12" ht="13.5" customHeight="1">
      <c r="B41" s="37"/>
      <c r="C41" s="49" t="s">
        <v>61</v>
      </c>
      <c r="D41" s="2" t="s">
        <v>58</v>
      </c>
      <c r="E41" s="7">
        <f ca="1">OFFSET(옵션!D5,0,COUNTA(옵션!$5:$5),1,1)</f>
        <v>0.91891891891891897</v>
      </c>
      <c r="F41" s="17" t="s">
        <v>59</v>
      </c>
      <c r="G41" s="7">
        <f ca="1">OFFSET(옵션!D3,0,COUNTA(옵션!$3:$3),1,1)</f>
        <v>0.84090909090909094</v>
      </c>
      <c r="H41" s="17" t="s">
        <v>60</v>
      </c>
      <c r="I41" s="7">
        <f ca="1">OFFSET(옵션!D4,0,COUNTA(옵션!$4:$4),1,1)</f>
        <v>0.31818181818181818</v>
      </c>
      <c r="J41" s="3"/>
      <c r="K41" s="4"/>
      <c r="L41" s="39"/>
    </row>
    <row r="42" spans="2:12" ht="13.5" customHeight="1">
      <c r="B42" s="37"/>
      <c r="C42" s="49"/>
      <c r="D42" s="17" t="s">
        <v>53</v>
      </c>
      <c r="E42" s="1">
        <f ca="1">OFFSET(옵션!D6,0,COUNTA(옵션!$6:$6),1,1)</f>
        <v>44</v>
      </c>
      <c r="F42" s="17" t="s">
        <v>54</v>
      </c>
      <c r="G42" s="1">
        <f ca="1">OFFSET(옵션!D8,0,COUNTA(옵션!$8:$8)-1,1,1)</f>
        <v>3</v>
      </c>
      <c r="H42" s="17" t="s">
        <v>55</v>
      </c>
      <c r="I42" s="1">
        <f ca="1">OFFSET(옵션!D9,0,COUNTA(옵션!$9:$9)-1,1,1)</f>
        <v>14</v>
      </c>
      <c r="J42" s="18" t="s">
        <v>56</v>
      </c>
      <c r="K42" s="1">
        <f ca="1">OFFSET(옵션!D10,0,COUNTA(옵션!$10:$10),1,1)</f>
        <v>0</v>
      </c>
      <c r="L42" s="39"/>
    </row>
    <row r="43" spans="2:12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9"/>
    </row>
    <row r="44" spans="2:12" ht="13.5" customHeight="1">
      <c r="B44" s="37"/>
      <c r="C44" s="48" t="s">
        <v>62</v>
      </c>
      <c r="D44" s="2" t="s">
        <v>58</v>
      </c>
      <c r="E44" s="7">
        <f ca="1">OFFSET(유료!D5,0,COUNTA(유료!$5:$5),1,1)</f>
        <v>0.54545454545454541</v>
      </c>
      <c r="F44" s="17" t="s">
        <v>59</v>
      </c>
      <c r="G44" s="7">
        <f ca="1">OFFSET(유료!D3,0,COUNTA(유료!$3:$3),1,1)</f>
        <v>1</v>
      </c>
      <c r="H44" s="17" t="s">
        <v>60</v>
      </c>
      <c r="I44" s="7">
        <f ca="1">OFFSET(유료!D4,0,COUNTA(유료!$4:$4),1,1)</f>
        <v>0.38636363636363635</v>
      </c>
      <c r="J44" s="3"/>
      <c r="K44" s="4"/>
      <c r="L44" s="39"/>
    </row>
    <row r="45" spans="2:12" ht="13.5" customHeight="1">
      <c r="B45" s="37"/>
      <c r="C45" s="48"/>
      <c r="D45" s="17" t="s">
        <v>53</v>
      </c>
      <c r="E45" s="1">
        <f ca="1">OFFSET(유료!D6,0,COUNTA(유료!$6:$6),1,1)</f>
        <v>44</v>
      </c>
      <c r="F45" s="17" t="s">
        <v>54</v>
      </c>
      <c r="G45" s="1">
        <f ca="1">OFFSET(유료!D8,0,COUNTA(유료!$8:$8)-1,1,1)</f>
        <v>20</v>
      </c>
      <c r="H45" s="17" t="s">
        <v>55</v>
      </c>
      <c r="I45" s="1">
        <f ca="1">OFFSET(유료!D9,0,COUNTA(유료!$9:$9)-1,1,1)</f>
        <v>17</v>
      </c>
      <c r="J45" s="18" t="s">
        <v>56</v>
      </c>
      <c r="K45" s="1">
        <f ca="1">OFFSET(유료!D10,0,COUNTA(유료!$10:$10),1,1)</f>
        <v>0</v>
      </c>
      <c r="L45" s="39"/>
    </row>
    <row r="46" spans="2:12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9"/>
    </row>
    <row r="47" spans="2:12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9"/>
    </row>
    <row r="48" spans="2:12" ht="14.25" thickBot="1"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6"/>
    </row>
  </sheetData>
  <mergeCells count="9">
    <mergeCell ref="C44:C45"/>
    <mergeCell ref="C38:C39"/>
    <mergeCell ref="C41:C42"/>
    <mergeCell ref="C5:K5"/>
    <mergeCell ref="D9:E9"/>
    <mergeCell ref="G9:H9"/>
    <mergeCell ref="J9:K9"/>
    <mergeCell ref="C11:D11"/>
    <mergeCell ref="I14:J14"/>
  </mergeCells>
  <phoneticPr fontId="1" type="noConversion"/>
  <conditionalFormatting sqref="D9:E9">
    <cfRule type="colorScale" priority="9">
      <colorScale>
        <cfvo type="num" val="0"/>
        <cfvo type="num" val="0.18"/>
        <cfvo type="num" val="0.35"/>
        <color theme="6" tint="0.59999389629810485"/>
        <color rgb="FFFFFF00"/>
        <color theme="5" tint="0.59999389629810485"/>
      </colorScale>
    </cfRule>
  </conditionalFormatting>
  <conditionalFormatting sqref="G9:H9">
    <cfRule type="colorScale" priority="8">
      <colorScale>
        <cfvo type="num" val="0.6"/>
        <cfvo type="num" val="0.8"/>
        <cfvo type="num" val="1"/>
        <color theme="5" tint="0.59999389629810485"/>
        <color rgb="FFFFEB84"/>
        <color theme="6" tint="0.59999389629810485"/>
      </colorScale>
    </cfRule>
  </conditionalFormatting>
  <conditionalFormatting sqref="J9:K9">
    <cfRule type="colorScale" priority="7">
      <colorScale>
        <cfvo type="num" val="0"/>
        <cfvo type="num" val="0.1"/>
        <cfvo type="num" val="0.15"/>
        <color theme="6" tint="0.59999389629810485"/>
        <color rgb="FFFFEB84"/>
        <color theme="5" tint="0.59999389629810485"/>
      </colorScale>
    </cfRule>
  </conditionalFormatting>
  <conditionalFormatting sqref="D9:E9">
    <cfRule type="colorScale" priority="6">
      <colorScale>
        <cfvo type="num" val="0"/>
        <cfvo type="num" val="0.18"/>
        <cfvo type="num" val="0.35"/>
        <color theme="6" tint="0.59999389629810485"/>
        <color rgb="FFFFFF00"/>
        <color theme="5" tint="0.59999389629810485"/>
      </colorScale>
    </cfRule>
  </conditionalFormatting>
  <conditionalFormatting sqref="G9:H9">
    <cfRule type="colorScale" priority="5">
      <colorScale>
        <cfvo type="num" val="0.6"/>
        <cfvo type="num" val="0.8"/>
        <cfvo type="num" val="1"/>
        <color theme="5" tint="0.59999389629810485"/>
        <color rgb="FFFFEB84"/>
        <color theme="6" tint="0.59999389629810485"/>
      </colorScale>
    </cfRule>
  </conditionalFormatting>
  <conditionalFormatting sqref="J9:K9">
    <cfRule type="colorScale" priority="4">
      <colorScale>
        <cfvo type="num" val="0"/>
        <cfvo type="num" val="0.1"/>
        <cfvo type="num" val="0.15"/>
        <color theme="6" tint="0.59999389629810485"/>
        <color rgb="FFFFEB84"/>
        <color theme="5" tint="0.59999389629810485"/>
      </colorScale>
    </cfRule>
  </conditionalFormatting>
  <conditionalFormatting sqref="D9:E9">
    <cfRule type="colorScale" priority="3">
      <colorScale>
        <cfvo type="num" val="0"/>
        <cfvo type="num" val="0.18"/>
        <cfvo type="num" val="0.35"/>
        <color theme="6" tint="0.59999389629810485"/>
        <color rgb="FFFFFF00"/>
        <color theme="5" tint="0.59999389629810485"/>
      </colorScale>
    </cfRule>
  </conditionalFormatting>
  <conditionalFormatting sqref="G9:H9">
    <cfRule type="colorScale" priority="2">
      <colorScale>
        <cfvo type="num" val="0.6"/>
        <cfvo type="num" val="0.8"/>
        <cfvo type="num" val="1"/>
        <color theme="5" tint="0.59999389629810485"/>
        <color rgb="FFFFEB84"/>
        <color theme="6" tint="0.59999389629810485"/>
      </colorScale>
    </cfRule>
  </conditionalFormatting>
  <conditionalFormatting sqref="J9:K9">
    <cfRule type="colorScale" priority="1">
      <colorScale>
        <cfvo type="num" val="0"/>
        <cfvo type="num" val="0.1"/>
        <cfvo type="num" val="0.15"/>
        <color theme="6" tint="0.59999389629810485"/>
        <color rgb="FFFFEB84"/>
        <color theme="5" tint="0.59999389629810485"/>
      </colorScale>
    </cfRule>
  </conditionalFormatting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U20"/>
  <sheetViews>
    <sheetView workbookViewId="0">
      <pane xSplit="3" topLeftCell="D1" activePane="topRight" state="frozen"/>
      <selection pane="topRight" sqref="A1:XFD1048576"/>
    </sheetView>
  </sheetViews>
  <sheetFormatPr defaultColWidth="5.625" defaultRowHeight="13.5"/>
  <cols>
    <col min="1" max="1" width="2.5" style="8" customWidth="1"/>
    <col min="2" max="16384" width="5.625" style="8"/>
  </cols>
  <sheetData>
    <row r="2" spans="2:20">
      <c r="B2" s="56" t="s">
        <v>39</v>
      </c>
      <c r="C2" s="56"/>
      <c r="D2" s="14" t="s">
        <v>40</v>
      </c>
      <c r="E2" s="14" t="s">
        <v>18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0">
      <c r="B3" s="55" t="s">
        <v>41</v>
      </c>
      <c r="C3" s="55"/>
      <c r="D3" s="23">
        <f>(D7/D6)</f>
        <v>0.76515151515151514</v>
      </c>
      <c r="E3" s="23">
        <f>(E7/E6)</f>
        <v>0.89393939393939392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2:20">
      <c r="B4" s="55" t="s">
        <v>42</v>
      </c>
      <c r="C4" s="55"/>
      <c r="D4" s="23">
        <f>D9/D6</f>
        <v>0.18181818181818182</v>
      </c>
      <c r="E4" s="23">
        <f>E9/E6</f>
        <v>0.34090909090909088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</row>
    <row r="5" spans="2:20">
      <c r="B5" s="56" t="s">
        <v>43</v>
      </c>
      <c r="C5" s="56"/>
      <c r="D5" s="23">
        <f>IF(D2&lt;&gt;"",(D9+D10)/D7,0)</f>
        <v>0.71287128712871284</v>
      </c>
      <c r="E5" s="23">
        <f>IF(E2&lt;&gt;"",(E9+E10)/E7,0)</f>
        <v>0.63559322033898302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</row>
    <row r="6" spans="2:20">
      <c r="B6" s="55" t="s">
        <v>44</v>
      </c>
      <c r="C6" s="55"/>
      <c r="D6" s="25">
        <f>설치패치!F6+옵션!F6+유료!F6</f>
        <v>132</v>
      </c>
      <c r="E6" s="25">
        <f>설치패치!G6+옵션!G6+유료!G6</f>
        <v>132</v>
      </c>
    </row>
    <row r="7" spans="2:20">
      <c r="B7" s="55" t="s">
        <v>45</v>
      </c>
      <c r="C7" s="55"/>
      <c r="D7" s="25">
        <f>설치패치!F7+옵션!F7+유료!F7</f>
        <v>101</v>
      </c>
      <c r="E7" s="25">
        <f>설치패치!G7+옵션!G7+유료!G7</f>
        <v>118</v>
      </c>
    </row>
    <row r="8" spans="2:20">
      <c r="B8" s="55" t="s">
        <v>46</v>
      </c>
      <c r="C8" s="55"/>
      <c r="D8" s="25">
        <f>설치패치!F8+옵션!F8+유료!F8</f>
        <v>29</v>
      </c>
      <c r="E8" s="25">
        <f>설치패치!G8+옵션!G8+유료!G8</f>
        <v>43</v>
      </c>
    </row>
    <row r="9" spans="2:20">
      <c r="B9" s="55" t="s">
        <v>47</v>
      </c>
      <c r="C9" s="55"/>
      <c r="D9" s="25">
        <f>설치패치!F9+옵션!F9+유료!F9</f>
        <v>24</v>
      </c>
      <c r="E9" s="25">
        <f>설치패치!G9+옵션!G9+유료!G9</f>
        <v>45</v>
      </c>
    </row>
    <row r="10" spans="2:20">
      <c r="B10" s="55" t="s">
        <v>48</v>
      </c>
      <c r="C10" s="55"/>
      <c r="D10" s="25">
        <f>설치패치!F10+옵션!F10+유료!F10</f>
        <v>48</v>
      </c>
      <c r="E10" s="25">
        <f>설치패치!G10+옵션!G10+유료!G10</f>
        <v>30</v>
      </c>
    </row>
    <row r="17" spans="6:21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</row>
    <row r="18" spans="6:21"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6:21"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6:21"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</row>
  </sheetData>
  <mergeCells count="9">
    <mergeCell ref="B9:C9"/>
    <mergeCell ref="B10:C10"/>
    <mergeCell ref="B2:C2"/>
    <mergeCell ref="B3:C3"/>
    <mergeCell ref="B4:C4"/>
    <mergeCell ref="B5:C5"/>
    <mergeCell ref="B6:C6"/>
    <mergeCell ref="B7:C7"/>
    <mergeCell ref="B8:C8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6.5"/>
  <cols>
    <col min="1" max="16384" width="9" style="47"/>
  </cols>
  <sheetData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G81"/>
  <sheetViews>
    <sheetView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F15" sqref="F15"/>
    </sheetView>
  </sheetViews>
  <sheetFormatPr defaultRowHeight="13.5"/>
  <cols>
    <col min="1" max="1" width="2.5" style="8" customWidth="1"/>
    <col min="2" max="2" width="10" style="19" customWidth="1"/>
    <col min="3" max="3" width="10" style="20" customWidth="1"/>
    <col min="4" max="4" width="60.625" style="21" customWidth="1"/>
    <col min="5" max="5" width="5.625" style="22" customWidth="1"/>
    <col min="6" max="7" width="5.625" style="20" customWidth="1"/>
    <col min="8" max="16384" width="9" style="8"/>
  </cols>
  <sheetData>
    <row r="1" spans="2:7">
      <c r="B1" s="8"/>
      <c r="C1" s="8"/>
      <c r="D1" s="8"/>
      <c r="E1" s="9"/>
      <c r="F1" s="8"/>
      <c r="G1" s="8"/>
    </row>
    <row r="2" spans="2:7">
      <c r="B2" s="56" t="s">
        <v>4</v>
      </c>
      <c r="C2" s="56"/>
      <c r="D2" s="10"/>
      <c r="E2" s="9"/>
      <c r="F2" s="11" t="s">
        <v>1</v>
      </c>
      <c r="G2" s="11" t="s">
        <v>18</v>
      </c>
    </row>
    <row r="3" spans="2:7">
      <c r="B3" s="55" t="s">
        <v>5</v>
      </c>
      <c r="C3" s="55"/>
      <c r="D3" s="8"/>
      <c r="E3" s="9"/>
      <c r="F3" s="12">
        <f>(F7/F6)</f>
        <v>0.84090909090909094</v>
      </c>
      <c r="G3" s="12">
        <f>(G7/G6)</f>
        <v>0.84090909090909094</v>
      </c>
    </row>
    <row r="4" spans="2:7">
      <c r="B4" s="55" t="s">
        <v>6</v>
      </c>
      <c r="C4" s="55"/>
      <c r="D4" s="8"/>
      <c r="E4" s="9"/>
      <c r="F4" s="12">
        <f>F9/F6</f>
        <v>0</v>
      </c>
      <c r="G4" s="12">
        <f>G9/G6</f>
        <v>0.31818181818181818</v>
      </c>
    </row>
    <row r="5" spans="2:7">
      <c r="B5" s="56" t="s">
        <v>7</v>
      </c>
      <c r="C5" s="56"/>
      <c r="D5" s="10"/>
      <c r="E5" s="9"/>
      <c r="F5" s="13">
        <f>IF(F13&lt;&gt;"",(F9+F10)/F7,0)</f>
        <v>0.3783783783783784</v>
      </c>
      <c r="G5" s="13">
        <f>IF(G13&lt;&gt;"",(G9+G10)/G7,0)</f>
        <v>0.45945945945945948</v>
      </c>
    </row>
    <row r="6" spans="2:7">
      <c r="B6" s="55" t="s">
        <v>8</v>
      </c>
      <c r="C6" s="55"/>
      <c r="D6" s="8"/>
      <c r="E6" s="9"/>
      <c r="F6" s="14">
        <f>SUM($E$13:$E$65552)</f>
        <v>44</v>
      </c>
      <c r="G6" s="14">
        <f>SUM($E$13:$E$65552)</f>
        <v>44</v>
      </c>
    </row>
    <row r="7" spans="2:7">
      <c r="B7" s="55" t="s">
        <v>9</v>
      </c>
      <c r="C7" s="55"/>
      <c r="D7" s="8"/>
      <c r="E7" s="9"/>
      <c r="F7" s="14">
        <f>SUMIFS($E$13:$E$65552, F$13:F$65552, "x")+SUMIFS($E$13:$E$65552, F$13:F$65552, "o")+SUMIFS($E$13:$E$65552, F$13:F$65552, "!")</f>
        <v>37</v>
      </c>
      <c r="G7" s="14">
        <f>SUMIFS($E$13:$E$65552, G$13:G$65552, "x")+SUMIFS($E$13:$E$65552, G$13:G$65552, "o")+SUMIFS($E$13:$E$65552, G$13:G$65552, "!")</f>
        <v>37</v>
      </c>
    </row>
    <row r="8" spans="2:7">
      <c r="B8" s="55" t="s">
        <v>10</v>
      </c>
      <c r="C8" s="55"/>
      <c r="D8" s="15" t="s">
        <v>67</v>
      </c>
      <c r="E8" s="9"/>
      <c r="F8" s="14">
        <f>SUMIFS($E$13:$E$65552, F$13:F$65552, "o")</f>
        <v>23</v>
      </c>
      <c r="G8" s="14">
        <f>SUMIFS($E$13:$E$65552, G$13:G$65552, "o")</f>
        <v>20</v>
      </c>
    </row>
    <row r="9" spans="2:7">
      <c r="B9" s="55" t="s">
        <v>11</v>
      </c>
      <c r="C9" s="55"/>
      <c r="D9" s="15" t="s">
        <v>68</v>
      </c>
      <c r="E9" s="9"/>
      <c r="F9" s="14">
        <f>SUMIFS($E$13:$E$65552, F$13:F$65552, "!")</f>
        <v>0</v>
      </c>
      <c r="G9" s="14">
        <f>SUMIFS($E$13:$E$65552, G$13:G$65552, "!")</f>
        <v>14</v>
      </c>
    </row>
    <row r="10" spans="2:7">
      <c r="B10" s="55" t="s">
        <v>12</v>
      </c>
      <c r="C10" s="55"/>
      <c r="D10" s="15" t="s">
        <v>69</v>
      </c>
      <c r="E10" s="9"/>
      <c r="F10" s="14">
        <f>SUMIFS($E$13:$E$65552, F$13:F$65552, "x")</f>
        <v>14</v>
      </c>
      <c r="G10" s="14">
        <f>SUMIFS($E$13:$E$65552, G$13:G$65552, "x")</f>
        <v>3</v>
      </c>
    </row>
    <row r="11" spans="2:7">
      <c r="B11" s="8"/>
      <c r="C11" s="8"/>
      <c r="D11" s="8"/>
      <c r="E11" s="9"/>
      <c r="F11" s="8"/>
      <c r="G11" s="8"/>
    </row>
    <row r="12" spans="2:7">
      <c r="B12" s="16" t="s">
        <v>13</v>
      </c>
      <c r="C12" s="17" t="s">
        <v>14</v>
      </c>
      <c r="D12" s="18" t="s">
        <v>15</v>
      </c>
      <c r="E12" s="16" t="s">
        <v>16</v>
      </c>
      <c r="F12" s="17" t="s">
        <v>17</v>
      </c>
      <c r="G12" s="17" t="s">
        <v>17</v>
      </c>
    </row>
    <row r="13" spans="2:7">
      <c r="B13" s="19" t="s">
        <v>21</v>
      </c>
      <c r="C13" s="20" t="s">
        <v>22</v>
      </c>
      <c r="D13" s="21" t="s">
        <v>23</v>
      </c>
      <c r="E13" s="22">
        <v>3</v>
      </c>
      <c r="F13" s="20" t="s">
        <v>70</v>
      </c>
      <c r="G13" s="20" t="s">
        <v>3</v>
      </c>
    </row>
    <row r="14" spans="2:7">
      <c r="C14" s="20" t="s">
        <v>25</v>
      </c>
      <c r="D14" s="21" t="s">
        <v>24</v>
      </c>
      <c r="E14" s="22">
        <v>7</v>
      </c>
    </row>
    <row r="15" spans="2:7">
      <c r="B15" s="19" t="s">
        <v>26</v>
      </c>
      <c r="C15" s="20" t="s">
        <v>27</v>
      </c>
      <c r="D15" s="21" t="s">
        <v>28</v>
      </c>
      <c r="E15" s="22">
        <v>10</v>
      </c>
      <c r="F15" s="20" t="s">
        <v>70</v>
      </c>
      <c r="G15" s="20" t="s">
        <v>70</v>
      </c>
    </row>
    <row r="16" spans="2:7">
      <c r="D16" s="21" t="s">
        <v>29</v>
      </c>
      <c r="E16" s="22">
        <v>7</v>
      </c>
      <c r="F16" s="20" t="s">
        <v>3</v>
      </c>
      <c r="G16" s="20" t="s">
        <v>2</v>
      </c>
    </row>
    <row r="17" spans="3:7">
      <c r="C17" s="20" t="s">
        <v>30</v>
      </c>
      <c r="D17" s="21" t="s">
        <v>31</v>
      </c>
      <c r="E17" s="22">
        <v>7</v>
      </c>
      <c r="F17" s="20" t="s">
        <v>3</v>
      </c>
      <c r="G17" s="20" t="s">
        <v>2</v>
      </c>
    </row>
    <row r="18" spans="3:7">
      <c r="D18" s="21" t="s">
        <v>32</v>
      </c>
      <c r="E18" s="22">
        <v>10</v>
      </c>
      <c r="F18" s="20" t="s">
        <v>70</v>
      </c>
      <c r="G18" s="20" t="s">
        <v>70</v>
      </c>
    </row>
    <row r="48" spans="5:5">
      <c r="E48" s="22" t="s">
        <v>19</v>
      </c>
    </row>
    <row r="51" ht="13.5" customHeight="1"/>
    <row r="52" ht="13.5" customHeight="1"/>
    <row r="54" ht="13.5" customHeight="1"/>
    <row r="61" ht="13.5" customHeight="1"/>
    <row r="65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4" ht="13.5" customHeight="1"/>
    <row r="75" ht="13.5" customHeight="1"/>
    <row r="77" ht="13.5" customHeight="1"/>
    <row r="79" ht="13.5" customHeight="1"/>
    <row r="80" ht="13.5" customHeight="1"/>
    <row r="81" ht="13.5" customHeight="1"/>
  </sheetData>
  <mergeCells count="9">
    <mergeCell ref="B8:C8"/>
    <mergeCell ref="B9:C9"/>
    <mergeCell ref="B10:C10"/>
    <mergeCell ref="B2:C2"/>
    <mergeCell ref="B3:C3"/>
    <mergeCell ref="B4:C4"/>
    <mergeCell ref="B5:C5"/>
    <mergeCell ref="B6:C6"/>
    <mergeCell ref="B7:C7"/>
  </mergeCells>
  <phoneticPr fontId="1" type="noConversion"/>
  <dataValidations count="1">
    <dataValidation type="list" showInputMessage="1" showErrorMessage="1" sqref="F13:G18">
      <formula1>"o,x,!"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81"/>
  <sheetViews>
    <sheetView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G14" sqref="G14"/>
    </sheetView>
  </sheetViews>
  <sheetFormatPr defaultRowHeight="13.5"/>
  <cols>
    <col min="1" max="1" width="2.5" style="8" customWidth="1"/>
    <col min="2" max="2" width="10" style="19" customWidth="1"/>
    <col min="3" max="3" width="10" style="20" customWidth="1"/>
    <col min="4" max="4" width="60.625" style="21" customWidth="1"/>
    <col min="5" max="5" width="5.625" style="22" customWidth="1"/>
    <col min="6" max="7" width="5.625" style="20" customWidth="1"/>
    <col min="8" max="16384" width="9" style="8"/>
  </cols>
  <sheetData>
    <row r="1" spans="2:7">
      <c r="B1" s="8"/>
      <c r="C1" s="8"/>
      <c r="D1" s="8"/>
      <c r="E1" s="9"/>
      <c r="F1" s="8"/>
      <c r="G1" s="8"/>
    </row>
    <row r="2" spans="2:7">
      <c r="B2" s="56" t="s">
        <v>4</v>
      </c>
      <c r="C2" s="56"/>
      <c r="D2" s="10"/>
      <c r="E2" s="9"/>
      <c r="F2" s="11" t="s">
        <v>1</v>
      </c>
      <c r="G2" s="11" t="s">
        <v>18</v>
      </c>
    </row>
    <row r="3" spans="2:7">
      <c r="B3" s="55" t="s">
        <v>5</v>
      </c>
      <c r="C3" s="55"/>
      <c r="D3" s="8"/>
      <c r="E3" s="9"/>
      <c r="F3" s="12">
        <f>(F7/F6)</f>
        <v>0.45454545454545453</v>
      </c>
      <c r="G3" s="12">
        <f>(G7/G6)</f>
        <v>0.84090909090909094</v>
      </c>
    </row>
    <row r="4" spans="2:7">
      <c r="B4" s="55" t="s">
        <v>6</v>
      </c>
      <c r="C4" s="55"/>
      <c r="D4" s="8"/>
      <c r="E4" s="9"/>
      <c r="F4" s="12">
        <f>F9/F6</f>
        <v>0.15909090909090909</v>
      </c>
      <c r="G4" s="12">
        <f>G9/G6</f>
        <v>0.31818181818181818</v>
      </c>
    </row>
    <row r="5" spans="2:7">
      <c r="B5" s="56" t="s">
        <v>7</v>
      </c>
      <c r="C5" s="56"/>
      <c r="D5" s="10"/>
      <c r="E5" s="9"/>
      <c r="F5" s="13">
        <f>IF(F13&lt;&gt;"",(F9+F10)/F7,0)</f>
        <v>0.85</v>
      </c>
      <c r="G5" s="13">
        <f>IF(G13&lt;&gt;"",(G9+G10)/G7,0)</f>
        <v>0.91891891891891897</v>
      </c>
    </row>
    <row r="6" spans="2:7">
      <c r="B6" s="55" t="s">
        <v>8</v>
      </c>
      <c r="C6" s="55"/>
      <c r="D6" s="8"/>
      <c r="E6" s="9"/>
      <c r="F6" s="14">
        <f>SUM($E$13:$E$65545)</f>
        <v>44</v>
      </c>
      <c r="G6" s="14">
        <f>SUM($E$13:$E$65545)</f>
        <v>44</v>
      </c>
    </row>
    <row r="7" spans="2:7">
      <c r="B7" s="55" t="s">
        <v>9</v>
      </c>
      <c r="C7" s="55"/>
      <c r="D7" s="8"/>
      <c r="E7" s="9"/>
      <c r="F7" s="14">
        <f>SUMIFS($E$13:$E$65545, F$13:F$65545, "x")+SUMIFS($E$13:$E$65545, F$13:F$65545, "o")+SUMIFS($E$13:$E$65545, F$13:F$65545, "!")</f>
        <v>20</v>
      </c>
      <c r="G7" s="14">
        <f>SUMIFS($E$13:$E$65545, G$13:G$65545, "x")+SUMIFS($E$13:$E$65545, G$13:G$65545, "o")+SUMIFS($E$13:$E$65545, G$13:G$65545, "!")</f>
        <v>37</v>
      </c>
    </row>
    <row r="8" spans="2:7">
      <c r="B8" s="55" t="s">
        <v>10</v>
      </c>
      <c r="C8" s="55"/>
      <c r="D8" s="15" t="s">
        <v>67</v>
      </c>
      <c r="E8" s="9"/>
      <c r="F8" s="14">
        <f>SUMIFS($E$13:$E$65545, F$13:F$65545, "o")</f>
        <v>3</v>
      </c>
      <c r="G8" s="14">
        <f>SUMIFS($E$13:$E$65545, G$13:G$65545, "o")</f>
        <v>3</v>
      </c>
    </row>
    <row r="9" spans="2:7">
      <c r="B9" s="55" t="s">
        <v>11</v>
      </c>
      <c r="C9" s="55"/>
      <c r="D9" s="15" t="s">
        <v>68</v>
      </c>
      <c r="E9" s="9"/>
      <c r="F9" s="14">
        <f>SUMIFS($E$13:$E$65545, F$13:F$65545, "!")</f>
        <v>7</v>
      </c>
      <c r="G9" s="14">
        <f>SUMIFS($E$13:$E$65545, G$13:G$65545, "!")</f>
        <v>14</v>
      </c>
    </row>
    <row r="10" spans="2:7">
      <c r="B10" s="55" t="s">
        <v>12</v>
      </c>
      <c r="C10" s="55"/>
      <c r="D10" s="15" t="s">
        <v>69</v>
      </c>
      <c r="E10" s="9"/>
      <c r="F10" s="14">
        <f>SUMIFS($E$13:$E$65545, F$13:F$65545, "x")</f>
        <v>10</v>
      </c>
      <c r="G10" s="14">
        <f>SUMIFS($E$13:$E$65545, G$13:G$65545, "x")</f>
        <v>20</v>
      </c>
    </row>
    <row r="11" spans="2:7">
      <c r="B11" s="8"/>
      <c r="C11" s="8"/>
      <c r="D11" s="8"/>
      <c r="E11" s="9"/>
      <c r="F11" s="8"/>
      <c r="G11" s="8"/>
    </row>
    <row r="12" spans="2:7">
      <c r="B12" s="16" t="s">
        <v>13</v>
      </c>
      <c r="C12" s="17" t="s">
        <v>14</v>
      </c>
      <c r="D12" s="18" t="s">
        <v>15</v>
      </c>
      <c r="E12" s="16" t="s">
        <v>16</v>
      </c>
      <c r="F12" s="17" t="s">
        <v>17</v>
      </c>
      <c r="G12" s="17" t="s">
        <v>17</v>
      </c>
    </row>
    <row r="13" spans="2:7">
      <c r="B13" s="19" t="s">
        <v>35</v>
      </c>
      <c r="E13" s="22">
        <v>3</v>
      </c>
      <c r="F13" s="20" t="s">
        <v>70</v>
      </c>
      <c r="G13" s="20" t="s">
        <v>70</v>
      </c>
    </row>
    <row r="14" spans="2:7">
      <c r="E14" s="22">
        <v>7</v>
      </c>
    </row>
    <row r="15" spans="2:7">
      <c r="B15" s="19" t="s">
        <v>36</v>
      </c>
      <c r="E15" s="22">
        <v>10</v>
      </c>
      <c r="G15" s="20" t="s">
        <v>71</v>
      </c>
    </row>
    <row r="16" spans="2:7">
      <c r="E16" s="22">
        <v>7</v>
      </c>
      <c r="G16" s="20" t="s">
        <v>2</v>
      </c>
    </row>
    <row r="17" spans="2:7">
      <c r="B17" s="19" t="s">
        <v>37</v>
      </c>
      <c r="E17" s="22">
        <v>7</v>
      </c>
      <c r="F17" s="20" t="s">
        <v>2</v>
      </c>
      <c r="G17" s="20" t="s">
        <v>2</v>
      </c>
    </row>
    <row r="18" spans="2:7">
      <c r="E18" s="22">
        <v>10</v>
      </c>
      <c r="F18" s="20" t="s">
        <v>3</v>
      </c>
      <c r="G18" s="20" t="s">
        <v>3</v>
      </c>
    </row>
    <row r="19" spans="2:7">
      <c r="B19" s="19" t="s">
        <v>38</v>
      </c>
    </row>
    <row r="51" ht="13.5" customHeight="1"/>
    <row r="52" ht="13.5" customHeight="1"/>
    <row r="54" ht="13.5" customHeight="1"/>
    <row r="61" ht="13.5" customHeight="1"/>
    <row r="65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4" ht="13.5" customHeight="1"/>
    <row r="75" ht="13.5" customHeight="1"/>
    <row r="77" ht="13.5" customHeight="1"/>
    <row r="79" ht="13.5" customHeight="1"/>
    <row r="80" ht="13.5" customHeight="1"/>
    <row r="81" ht="13.5" customHeight="1"/>
  </sheetData>
  <mergeCells count="9">
    <mergeCell ref="B8:C8"/>
    <mergeCell ref="B9:C9"/>
    <mergeCell ref="B10:C10"/>
    <mergeCell ref="B2:C2"/>
    <mergeCell ref="B3:C3"/>
    <mergeCell ref="B4:C4"/>
    <mergeCell ref="B5:C5"/>
    <mergeCell ref="B6:C6"/>
    <mergeCell ref="B7:C7"/>
  </mergeCells>
  <phoneticPr fontId="1" type="noConversion"/>
  <dataValidations count="1">
    <dataValidation type="list" showInputMessage="1" showErrorMessage="1" sqref="F13:G18">
      <formula1>"o,x,!"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81"/>
  <sheetViews>
    <sheetView workbookViewId="0">
      <pane xSplit="5" ySplit="12" topLeftCell="F13" activePane="bottomRight" state="frozen"/>
      <selection pane="topRight" activeCell="F1" sqref="F1"/>
      <selection pane="bottomLeft" activeCell="A13" sqref="A13"/>
      <selection pane="bottomRight" activeCell="F18" sqref="F18"/>
    </sheetView>
  </sheetViews>
  <sheetFormatPr defaultRowHeight="13.5"/>
  <cols>
    <col min="1" max="1" width="2.5" style="8" customWidth="1"/>
    <col min="2" max="2" width="10" style="19" customWidth="1"/>
    <col min="3" max="3" width="10" style="20" customWidth="1"/>
    <col min="4" max="4" width="60.625" style="21" customWidth="1"/>
    <col min="5" max="5" width="5.625" style="22" customWidth="1"/>
    <col min="6" max="7" width="5.625" style="20" customWidth="1"/>
    <col min="8" max="16384" width="9" style="8"/>
  </cols>
  <sheetData>
    <row r="1" spans="2:7">
      <c r="B1" s="8"/>
      <c r="C1" s="8"/>
      <c r="D1" s="8"/>
      <c r="E1" s="9"/>
      <c r="F1" s="8"/>
      <c r="G1" s="8"/>
    </row>
    <row r="2" spans="2:7">
      <c r="B2" s="56" t="s">
        <v>4</v>
      </c>
      <c r="C2" s="56"/>
      <c r="D2" s="10"/>
      <c r="E2" s="9"/>
      <c r="F2" s="11" t="s">
        <v>1</v>
      </c>
      <c r="G2" s="11" t="s">
        <v>18</v>
      </c>
    </row>
    <row r="3" spans="2:7">
      <c r="B3" s="55" t="s">
        <v>5</v>
      </c>
      <c r="C3" s="55"/>
      <c r="D3" s="8"/>
      <c r="E3" s="9"/>
      <c r="F3" s="12">
        <f>(F7/F6)</f>
        <v>1</v>
      </c>
      <c r="G3" s="12">
        <f>(G7/G6)</f>
        <v>1</v>
      </c>
    </row>
    <row r="4" spans="2:7">
      <c r="B4" s="55" t="s">
        <v>6</v>
      </c>
      <c r="C4" s="55"/>
      <c r="D4" s="8"/>
      <c r="E4" s="9"/>
      <c r="F4" s="12">
        <f>F9/F6</f>
        <v>0.38636363636363635</v>
      </c>
      <c r="G4" s="12">
        <f>G9/G6</f>
        <v>0.38636363636363635</v>
      </c>
    </row>
    <row r="5" spans="2:7">
      <c r="B5" s="56" t="s">
        <v>7</v>
      </c>
      <c r="C5" s="56"/>
      <c r="D5" s="10"/>
      <c r="E5" s="9"/>
      <c r="F5" s="13">
        <f>IF(F13&lt;&gt;"",(F9+F10)/F7,0)</f>
        <v>0.93181818181818177</v>
      </c>
      <c r="G5" s="13">
        <f>IF(G13&lt;&gt;"",(G9+G10)/G7,0)</f>
        <v>0.54545454545454541</v>
      </c>
    </row>
    <row r="6" spans="2:7">
      <c r="B6" s="55" t="s">
        <v>8</v>
      </c>
      <c r="C6" s="55"/>
      <c r="D6" s="8"/>
      <c r="E6" s="9"/>
      <c r="F6" s="14">
        <f>SUM($E$13:$E$65537)</f>
        <v>44</v>
      </c>
      <c r="G6" s="14">
        <f>SUM($E$13:$E$65537)</f>
        <v>44</v>
      </c>
    </row>
    <row r="7" spans="2:7">
      <c r="B7" s="55" t="s">
        <v>9</v>
      </c>
      <c r="C7" s="55"/>
      <c r="D7" s="8"/>
      <c r="E7" s="9"/>
      <c r="F7" s="14">
        <f>SUMIFS($E$13:$E$65537, F$13:F$65537, "x")+SUMIFS($E$13:$E$65537, F$13:F$65537, "o")+SUMIFS($E$13:$E$65537, F$13:F$65537, "!")</f>
        <v>44</v>
      </c>
      <c r="G7" s="14">
        <f>SUMIFS($E$13:$E$65537, G$13:G$65537, "x")+SUMIFS($E$13:$E$65537, G$13:G$65537, "o")+SUMIFS($E$13:$E$65537, G$13:G$65537, "!")</f>
        <v>44</v>
      </c>
    </row>
    <row r="8" spans="2:7">
      <c r="B8" s="55" t="s">
        <v>10</v>
      </c>
      <c r="C8" s="55"/>
      <c r="D8" s="15" t="s">
        <v>67</v>
      </c>
      <c r="E8" s="9"/>
      <c r="F8" s="14">
        <f>SUMIFS($E$13:$E$65537, F$13:F$65537, "o")</f>
        <v>3</v>
      </c>
      <c r="G8" s="14">
        <f>SUMIFS($E$13:$E$65537, G$13:G$65537, "o")</f>
        <v>20</v>
      </c>
    </row>
    <row r="9" spans="2:7">
      <c r="B9" s="55" t="s">
        <v>11</v>
      </c>
      <c r="C9" s="55"/>
      <c r="D9" s="15" t="s">
        <v>68</v>
      </c>
      <c r="E9" s="9"/>
      <c r="F9" s="14">
        <f>SUMIFS($E$13:$E$65537, F$13:F$65537, "!")</f>
        <v>17</v>
      </c>
      <c r="G9" s="14">
        <f>SUMIFS($E$13:$E$65537, G$13:G$65537, "!")</f>
        <v>17</v>
      </c>
    </row>
    <row r="10" spans="2:7">
      <c r="B10" s="55" t="s">
        <v>12</v>
      </c>
      <c r="C10" s="55"/>
      <c r="D10" s="15" t="s">
        <v>69</v>
      </c>
      <c r="E10" s="9"/>
      <c r="F10" s="14">
        <f>SUMIFS($E$13:$E$65537, F$13:F$65537, "x")</f>
        <v>24</v>
      </c>
      <c r="G10" s="14">
        <f>SUMIFS($E$13:$E$65537, G$13:G$65537, "x")</f>
        <v>7</v>
      </c>
    </row>
    <row r="11" spans="2:7">
      <c r="B11" s="8"/>
      <c r="C11" s="8"/>
      <c r="D11" s="8"/>
      <c r="E11" s="9"/>
      <c r="F11" s="8"/>
      <c r="G11" s="8"/>
    </row>
    <row r="12" spans="2:7">
      <c r="B12" s="16" t="s">
        <v>13</v>
      </c>
      <c r="C12" s="17" t="s">
        <v>14</v>
      </c>
      <c r="D12" s="18" t="s">
        <v>15</v>
      </c>
      <c r="E12" s="16" t="s">
        <v>16</v>
      </c>
      <c r="F12" s="17" t="s">
        <v>17</v>
      </c>
      <c r="G12" s="17" t="s">
        <v>17</v>
      </c>
    </row>
    <row r="13" spans="2:7">
      <c r="B13" s="19" t="s">
        <v>33</v>
      </c>
      <c r="E13" s="22">
        <v>3</v>
      </c>
      <c r="F13" s="20" t="s">
        <v>0</v>
      </c>
      <c r="G13" s="20" t="s">
        <v>0</v>
      </c>
    </row>
    <row r="14" spans="2:7">
      <c r="E14" s="22">
        <v>7</v>
      </c>
      <c r="F14" s="20" t="s">
        <v>2</v>
      </c>
      <c r="G14" s="20" t="s">
        <v>2</v>
      </c>
    </row>
    <row r="15" spans="2:7">
      <c r="B15" s="19" t="s">
        <v>34</v>
      </c>
      <c r="E15" s="22">
        <v>10</v>
      </c>
      <c r="F15" s="20" t="s">
        <v>2</v>
      </c>
      <c r="G15" s="20" t="s">
        <v>2</v>
      </c>
    </row>
    <row r="16" spans="2:7">
      <c r="E16" s="22">
        <v>7</v>
      </c>
      <c r="F16" s="20" t="s">
        <v>3</v>
      </c>
      <c r="G16" s="20" t="s">
        <v>3</v>
      </c>
    </row>
    <row r="17" spans="5:7">
      <c r="E17" s="22">
        <v>7</v>
      </c>
      <c r="F17" s="20" t="s">
        <v>3</v>
      </c>
      <c r="G17" s="20" t="s">
        <v>0</v>
      </c>
    </row>
    <row r="18" spans="5:7">
      <c r="E18" s="22">
        <v>10</v>
      </c>
      <c r="F18" s="20" t="s">
        <v>3</v>
      </c>
      <c r="G18" s="20" t="s">
        <v>0</v>
      </c>
    </row>
    <row r="51" ht="13.5" customHeight="1"/>
    <row r="52" ht="13.5" customHeight="1"/>
    <row r="54" ht="13.5" customHeight="1"/>
    <row r="61" ht="13.5" customHeight="1"/>
    <row r="65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4" ht="13.5" customHeight="1"/>
    <row r="75" ht="13.5" customHeight="1"/>
    <row r="77" ht="13.5" customHeight="1"/>
    <row r="79" ht="13.5" customHeight="1"/>
    <row r="80" ht="13.5" customHeight="1"/>
    <row r="81" ht="13.5" customHeight="1"/>
  </sheetData>
  <mergeCells count="9">
    <mergeCell ref="B8:C8"/>
    <mergeCell ref="B9:C9"/>
    <mergeCell ref="B10:C10"/>
    <mergeCell ref="B2:C2"/>
    <mergeCell ref="B3:C3"/>
    <mergeCell ref="B4:C4"/>
    <mergeCell ref="B5:C5"/>
    <mergeCell ref="B6:C6"/>
    <mergeCell ref="B7:C7"/>
  </mergeCells>
  <phoneticPr fontId="1" type="noConversion"/>
  <dataValidations count="1">
    <dataValidation type="list" showInputMessage="1" showErrorMessage="1" sqref="F13:G18">
      <formula1>"o,x,!"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Report</vt:lpstr>
      <vt:lpstr>통계</vt:lpstr>
      <vt:lpstr>______</vt:lpstr>
      <vt:lpstr>설치패치</vt:lpstr>
      <vt:lpstr>옵션</vt:lpstr>
      <vt:lpstr>유료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2006-09-13T11:19:49Z</dcterms:created>
  <dcterms:modified xsi:type="dcterms:W3CDTF">2011-02-15T09:36:07Z</dcterms:modified>
</cp:coreProperties>
</file>