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0" yWindow="60" windowWidth="19200" windowHeight="11865"/>
  </bookViews>
  <sheets>
    <sheet name="요약" sheetId="1" r:id="rId1"/>
    <sheet name="장비" sheetId="2" r:id="rId2"/>
    <sheet name="소모성" sheetId="6" r:id="rId3"/>
    <sheet name="재료" sheetId="8" r:id="rId4"/>
    <sheet name="유료" sheetId="9" r:id="rId5"/>
  </sheets>
  <functionGroups/>
  <calcPr calcId="125725"/>
</workbook>
</file>

<file path=xl/calcChain.xml><?xml version="1.0" encoding="utf-8"?>
<calcChain xmlns="http://schemas.openxmlformats.org/spreadsheetml/2006/main">
  <c r="C6" i="9"/>
  <c r="K54" i="1" s="1"/>
  <c r="C5" i="9"/>
  <c r="C4"/>
  <c r="I54" i="1" s="1"/>
  <c r="C3" i="9"/>
  <c r="G54" i="1" s="1"/>
  <c r="C2" i="9"/>
  <c r="E54" i="1" s="1"/>
  <c r="C6" i="8"/>
  <c r="C5"/>
  <c r="C4"/>
  <c r="I51" i="1" s="1"/>
  <c r="C3" i="8"/>
  <c r="C2"/>
  <c r="C6" i="6"/>
  <c r="K48" i="1" s="1"/>
  <c r="C5" i="6"/>
  <c r="C4"/>
  <c r="I48" i="1" s="1"/>
  <c r="C3" i="6"/>
  <c r="G48" i="1" s="1"/>
  <c r="C2" i="6"/>
  <c r="E48" i="1" s="1"/>
  <c r="C6" i="2"/>
  <c r="C5"/>
  <c r="C4"/>
  <c r="C3"/>
  <c r="C2"/>
  <c r="I47" i="1" l="1"/>
  <c r="G47"/>
  <c r="E47"/>
  <c r="I45"/>
  <c r="K45"/>
  <c r="G45"/>
  <c r="E45"/>
  <c r="G51"/>
  <c r="E44" l="1"/>
  <c r="G44"/>
  <c r="I44"/>
  <c r="K51"/>
  <c r="K8" s="1"/>
  <c r="E53"/>
  <c r="I50"/>
  <c r="E51"/>
  <c r="G53"/>
  <c r="E50"/>
  <c r="I53"/>
  <c r="G50"/>
  <c r="I8"/>
  <c r="G9" l="1"/>
  <c r="G8"/>
  <c r="J7" l="1"/>
  <c r="E8"/>
  <c r="E9" s="1"/>
  <c r="D7"/>
  <c r="G7"/>
</calcChain>
</file>

<file path=xl/sharedStrings.xml><?xml version="1.0" encoding="utf-8"?>
<sst xmlns="http://schemas.openxmlformats.org/spreadsheetml/2006/main" count="233" uniqueCount="88">
  <si>
    <t>문제
발생률</t>
    <phoneticPr fontId="1" type="noConversion"/>
  </si>
  <si>
    <t>테스트
진행률</t>
    <phoneticPr fontId="1" type="noConversion"/>
  </si>
  <si>
    <t>테스트
불가율</t>
    <phoneticPr fontId="1" type="noConversion"/>
  </si>
  <si>
    <t>문제발생율</t>
    <phoneticPr fontId="1" type="noConversion"/>
  </si>
  <si>
    <t>테스트진행률</t>
    <phoneticPr fontId="1" type="noConversion"/>
  </si>
  <si>
    <t>테스트불가율</t>
    <phoneticPr fontId="1" type="noConversion"/>
  </si>
  <si>
    <t>테스트불가</t>
    <phoneticPr fontId="1" type="noConversion"/>
  </si>
  <si>
    <t>버그케이스</t>
    <phoneticPr fontId="1" type="noConversion"/>
  </si>
  <si>
    <t>테스트대상</t>
    <phoneticPr fontId="1" type="noConversion"/>
  </si>
  <si>
    <t>테스트정상</t>
    <phoneticPr fontId="1" type="noConversion"/>
  </si>
  <si>
    <t>대분류</t>
    <phoneticPr fontId="1" type="noConversion"/>
  </si>
  <si>
    <t>중분류</t>
    <phoneticPr fontId="1" type="noConversion"/>
  </si>
  <si>
    <t>소분류</t>
    <phoneticPr fontId="1" type="noConversion"/>
  </si>
  <si>
    <t>가중치</t>
    <phoneticPr fontId="1" type="noConversion"/>
  </si>
  <si>
    <t>결과</t>
    <phoneticPr fontId="1" type="noConversion"/>
  </si>
  <si>
    <t>장비</t>
    <phoneticPr fontId="1" type="noConversion"/>
  </si>
  <si>
    <t>소모성</t>
    <phoneticPr fontId="1" type="noConversion"/>
  </si>
  <si>
    <t>재료</t>
    <phoneticPr fontId="1" type="noConversion"/>
  </si>
  <si>
    <t>유료</t>
    <phoneticPr fontId="1" type="noConversion"/>
  </si>
  <si>
    <t>캐릭터</t>
    <phoneticPr fontId="1" type="noConversion"/>
  </si>
  <si>
    <t>장비명</t>
    <phoneticPr fontId="1" type="noConversion"/>
  </si>
  <si>
    <t>장비셋트명</t>
    <phoneticPr fontId="1" type="noConversion"/>
  </si>
  <si>
    <t>셋트 개수에 따른 능력치 적용 여부</t>
    <phoneticPr fontId="1" type="noConversion"/>
  </si>
  <si>
    <t>종류</t>
    <phoneticPr fontId="1" type="noConversion"/>
  </si>
  <si>
    <t>x</t>
  </si>
  <si>
    <t>x</t>
    <phoneticPr fontId="1" type="noConversion"/>
  </si>
  <si>
    <t>o</t>
  </si>
  <si>
    <t>o</t>
    <phoneticPr fontId="1" type="noConversion"/>
  </si>
  <si>
    <t>!</t>
    <phoneticPr fontId="1" type="noConversion"/>
  </si>
  <si>
    <t>전체</t>
    <phoneticPr fontId="1" type="noConversion"/>
  </si>
  <si>
    <t>통과</t>
    <phoneticPr fontId="1" type="noConversion"/>
  </si>
  <si>
    <t>불가</t>
    <phoneticPr fontId="1" type="noConversion"/>
  </si>
  <si>
    <t>미진행</t>
    <phoneticPr fontId="1" type="noConversion"/>
  </si>
  <si>
    <t>버그</t>
    <phoneticPr fontId="1" type="noConversion"/>
  </si>
  <si>
    <t>아이템 정보 정상여부</t>
    <phoneticPr fontId="1" type="noConversion"/>
  </si>
  <si>
    <t>아이콘 모양이 정상인가</t>
    <phoneticPr fontId="1" type="noConversion"/>
  </si>
  <si>
    <t>이 아이템에 맞는 아이콘인가</t>
    <phoneticPr fontId="1" type="noConversion"/>
  </si>
  <si>
    <t>아이콘 해상도가 정상인가</t>
    <phoneticPr fontId="1" type="noConversion"/>
  </si>
  <si>
    <t>아이템 장착시 외관에 문제가 없는가</t>
    <phoneticPr fontId="1" type="noConversion"/>
  </si>
  <si>
    <t>레벨 제한 적용 여부</t>
    <phoneticPr fontId="1" type="noConversion"/>
  </si>
  <si>
    <t>장착시 능력치 적용 여부</t>
    <phoneticPr fontId="1" type="noConversion"/>
  </si>
  <si>
    <t>해제시 능력치 재 적용 여부</t>
    <phoneticPr fontId="1" type="noConversion"/>
  </si>
  <si>
    <t>1개만 착용했을 때 능력치 적용 여부</t>
    <phoneticPr fontId="1" type="noConversion"/>
  </si>
  <si>
    <t>2개만 착용했을 때 능력치 적용 여부</t>
    <phoneticPr fontId="1" type="noConversion"/>
  </si>
  <si>
    <t>모두 착용했을 때 능력치 적용 여부</t>
    <phoneticPr fontId="1" type="noConversion"/>
  </si>
  <si>
    <t>착용 해제했을 때 능력치 재 적용 여부</t>
    <phoneticPr fontId="1" type="noConversion"/>
  </si>
  <si>
    <t>외형 및 아이콘 정상 여부</t>
    <phoneticPr fontId="1" type="noConversion"/>
  </si>
  <si>
    <t>사용 및 능력치 정상 여부</t>
    <phoneticPr fontId="1" type="noConversion"/>
  </si>
  <si>
    <t>종류(체/마)</t>
    <phoneticPr fontId="1" type="noConversion"/>
  </si>
  <si>
    <t>아이템명</t>
    <phoneticPr fontId="1" type="noConversion"/>
  </si>
  <si>
    <t>아이템에 대한 설명이 정상적인가</t>
    <phoneticPr fontId="1" type="noConversion"/>
  </si>
  <si>
    <t>아이템의 성능에 대한 설명이 정상적인가</t>
    <phoneticPr fontId="1" type="noConversion"/>
  </si>
  <si>
    <t>아이템의 아이콘이 정상적으로 적용되어 있는가</t>
    <phoneticPr fontId="1" type="noConversion"/>
  </si>
  <si>
    <t>아이템 사용 정상여부</t>
    <phoneticPr fontId="1" type="noConversion"/>
  </si>
  <si>
    <t xml:space="preserve">아이템을 사용할 수 있는가 </t>
    <phoneticPr fontId="1" type="noConversion"/>
  </si>
  <si>
    <t>아이템을 사용하면 정상적으로 소모되는가</t>
    <phoneticPr fontId="1" type="noConversion"/>
  </si>
  <si>
    <t>아이템에 표시된 능력이 적용되는가</t>
    <phoneticPr fontId="1" type="noConversion"/>
  </si>
  <si>
    <t>아이템에 표시된 시간 동안 적용되는가</t>
    <phoneticPr fontId="1" type="noConversion"/>
  </si>
  <si>
    <t>아이템의 효과가 종료되면 원래의 능력치로 돌아가는가</t>
    <phoneticPr fontId="1" type="noConversion"/>
  </si>
  <si>
    <t>인벤토리 관련 사항이 정상인가</t>
    <phoneticPr fontId="1" type="noConversion"/>
  </si>
  <si>
    <t>아이템이 기획된 숫자대로 스택되는가</t>
    <phoneticPr fontId="1" type="noConversion"/>
  </si>
  <si>
    <t>판매가능 아이템과 판매불가 아이템이 자동으로 구분되어 스택되는가</t>
    <phoneticPr fontId="1" type="noConversion"/>
  </si>
  <si>
    <t>판매가능 아이템과 판매불가 아이템은 서로 섞여서 스택되지 않는가</t>
    <phoneticPr fontId="1" type="noConversion"/>
  </si>
  <si>
    <t>스택 숫자를 넘어서면 자동적으로 인벤토리의 다른 위치로 스택되는가</t>
    <phoneticPr fontId="1" type="noConversion"/>
  </si>
  <si>
    <t>재료구분</t>
    <phoneticPr fontId="1" type="noConversion"/>
  </si>
  <si>
    <t>재료명</t>
    <phoneticPr fontId="1" type="noConversion"/>
  </si>
  <si>
    <t>아이콘 및 설명 정상여부</t>
    <phoneticPr fontId="1" type="noConversion"/>
  </si>
  <si>
    <t>아이템에 대한 설명이 정상적으로 표시되는가</t>
    <phoneticPr fontId="1" type="noConversion"/>
  </si>
  <si>
    <t>아이템 스택 정상여부</t>
    <phoneticPr fontId="1" type="noConversion"/>
  </si>
  <si>
    <t>관련 아이템을 생산하고 나면 정상적으로 소모되는가</t>
    <phoneticPr fontId="1" type="noConversion"/>
  </si>
  <si>
    <t>인벤토리에 복수 칸 이상에 나뉘어 있을 경우 생산시 정상적으로 소모되는가</t>
    <phoneticPr fontId="1" type="noConversion"/>
  </si>
  <si>
    <t>판매관련 정상 여부</t>
    <phoneticPr fontId="1" type="noConversion"/>
  </si>
  <si>
    <t>아이템 생산 관련 정상 여부</t>
    <phoneticPr fontId="1" type="noConversion"/>
  </si>
  <si>
    <t>NPC에게 표시된 가격대로 팔수 있는가</t>
    <phoneticPr fontId="1" type="noConversion"/>
  </si>
  <si>
    <t>아이템을 팔았을 때 표시된 금액이 소지금에 들어오는가</t>
    <phoneticPr fontId="1" type="noConversion"/>
  </si>
  <si>
    <t>아이템 구매가격이 NPC에게 팔수 있는 가격보다 비싼가</t>
    <phoneticPr fontId="1" type="noConversion"/>
  </si>
  <si>
    <t>장비성</t>
    <phoneticPr fontId="1" type="noConversion"/>
  </si>
  <si>
    <t>캐시관련 정상여부</t>
    <phoneticPr fontId="1" type="noConversion"/>
  </si>
  <si>
    <t>가격이 정상적으로 설정되어 있는가</t>
    <phoneticPr fontId="1" type="noConversion"/>
  </si>
  <si>
    <t>구매시 표시된 가격이 소지금에서 줄어드는가</t>
    <phoneticPr fontId="1" type="noConversion"/>
  </si>
  <si>
    <t>캐시 아이템의 기간이 정상적으로 표시되는가</t>
    <phoneticPr fontId="1" type="noConversion"/>
  </si>
  <si>
    <t>캐시 아이템의 기간이 정상적으로 적용되는가</t>
    <phoneticPr fontId="1" type="noConversion"/>
  </si>
  <si>
    <t>문제발생</t>
    <phoneticPr fontId="1" type="noConversion"/>
  </si>
  <si>
    <t>아이템 테스트 요약</t>
    <phoneticPr fontId="1" type="noConversion"/>
  </si>
  <si>
    <t>테스트 관련 특이사항</t>
    <phoneticPr fontId="1" type="noConversion"/>
  </si>
  <si>
    <t>o</t>
    <phoneticPr fontId="1" type="noConversion"/>
  </si>
  <si>
    <t>!</t>
    <phoneticPr fontId="1" type="noConversion"/>
  </si>
  <si>
    <t>검증 :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</si>
</sst>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>
      <alignment vertical="center"/>
    </xf>
    <xf numFmtId="0" fontId="2" fillId="0" borderId="5" xfId="0" applyFont="1" applyBorder="1">
      <alignment vertical="center"/>
    </xf>
    <xf numFmtId="10" fontId="2" fillId="0" borderId="1" xfId="0" applyNumberFormat="1" applyFont="1" applyBorder="1">
      <alignment vertical="center"/>
    </xf>
    <xf numFmtId="0" fontId="2" fillId="6" borderId="0" xfId="0" applyFont="1" applyFill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6" borderId="16" xfId="0" applyFont="1" applyFill="1" applyBorder="1">
      <alignment vertical="center"/>
    </xf>
    <xf numFmtId="0" fontId="2" fillId="6" borderId="17" xfId="0" applyFont="1" applyFill="1" applyBorder="1">
      <alignment vertical="center"/>
    </xf>
    <xf numFmtId="0" fontId="2" fillId="6" borderId="18" xfId="0" applyFont="1" applyFill="1" applyBorder="1">
      <alignment vertical="center"/>
    </xf>
    <xf numFmtId="0" fontId="2" fillId="6" borderId="19" xfId="0" applyFont="1" applyFill="1" applyBorder="1">
      <alignment vertical="center"/>
    </xf>
    <xf numFmtId="0" fontId="2" fillId="6" borderId="0" xfId="0" applyFont="1" applyFill="1" applyBorder="1">
      <alignment vertical="center"/>
    </xf>
    <xf numFmtId="0" fontId="2" fillId="6" borderId="20" xfId="0" applyFont="1" applyFill="1" applyBorder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6" borderId="2" xfId="0" applyFont="1" applyFill="1" applyBorder="1">
      <alignment vertical="center"/>
    </xf>
    <xf numFmtId="0" fontId="2" fillId="6" borderId="3" xfId="0" applyFont="1" applyFill="1" applyBorder="1">
      <alignment vertical="center"/>
    </xf>
    <xf numFmtId="0" fontId="3" fillId="6" borderId="10" xfId="0" applyFont="1" applyFill="1" applyBorder="1" applyAlignment="1">
      <alignment horizontal="center" vertical="center"/>
    </xf>
    <xf numFmtId="0" fontId="2" fillId="6" borderId="11" xfId="0" applyFont="1" applyFill="1" applyBorder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2" fillId="6" borderId="13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6" borderId="21" xfId="0" applyFont="1" applyFill="1" applyBorder="1">
      <alignment vertical="center"/>
    </xf>
    <xf numFmtId="0" fontId="2" fillId="6" borderId="22" xfId="0" applyFont="1" applyFill="1" applyBorder="1">
      <alignment vertical="center"/>
    </xf>
    <xf numFmtId="0" fontId="2" fillId="6" borderId="23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5" fillId="3" borderId="25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22" fontId="10" fillId="6" borderId="0" xfId="0" applyNumberFormat="1" applyFont="1" applyFill="1" applyBorder="1">
      <alignment vertical="center"/>
    </xf>
    <xf numFmtId="14" fontId="2" fillId="6" borderId="0" xfId="0" applyNumberFormat="1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2.2149053736703971E-2"/>
          <c:y val="5.2243354196110099E-2"/>
          <c:w val="0.95570189252659243"/>
          <c:h val="0.91602611212060037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ko-KR" altLang="en-US" sz="1000"/>
                      <a:t>테스트 정상</a:t>
                    </a:r>
                    <a:r>
                      <a:rPr lang="en-US" altLang="en-US" sz="1000"/>
                      <a:t>
48%</a:t>
                    </a:r>
                  </a:p>
                </c:rich>
              </c:tx>
              <c:showCatName val="1"/>
              <c:showPercent val="1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ko-KR" altLang="en-US" sz="1000"/>
                      <a:t>테스트 미진행</a:t>
                    </a:r>
                    <a:r>
                      <a:rPr lang="en-US" altLang="en-US" sz="1000"/>
                      <a:t>
8%</a:t>
                    </a:r>
                    <a:endParaRPr lang="en-US" altLang="ko-KR" sz="1000"/>
                  </a:p>
                </c:rich>
              </c:tx>
              <c:showCatName val="1"/>
              <c:showPercent val="1"/>
              <c:separator>
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ko-KR" altLang="en-US" sz="1000"/>
                      <a:t>테스트 불가</a:t>
                    </a:r>
                    <a:r>
                      <a:rPr lang="en-US" altLang="en-US" sz="1000"/>
                      <a:t>
11%</a:t>
                    </a:r>
                  </a:p>
                </c:rich>
              </c:tx>
              <c:showCatName val="1"/>
              <c:showPercent val="1"/>
              <c:separator>
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ko-KR" altLang="en-US" sz="1000"/>
                      <a:t>버그 케이스</a:t>
                    </a:r>
                    <a:r>
                      <a:rPr lang="en-US" altLang="en-US" sz="1000"/>
                      <a:t>
33%</a:t>
                    </a:r>
                  </a:p>
                </c:rich>
              </c:tx>
              <c:showCatName val="1"/>
              <c:showPercent val="1"/>
              <c:separator>
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ko-KR" altLang="en-US" sz="1000"/>
                      <a:t>문제발생률
</a:t>
                    </a:r>
                    <a:r>
                      <a:rPr lang="en-US" altLang="ko-KR" sz="1000"/>
                      <a:t>44%</a:t>
                    </a:r>
                  </a:p>
                </c:rich>
              </c:tx>
              <c:showCatName val="1"/>
              <c:showPercent val="1"/>
              <c:separator>
</c:separator>
            </c:dLbl>
            <c:delete val="1"/>
            <c:txPr>
              <a:bodyPr/>
              <a:lstStyle/>
              <a:p>
                <a:pPr>
                  <a:defRPr sz="1000"/>
                </a:pPr>
                <a:endParaRPr lang="ko-KR"/>
              </a:p>
            </c:txPr>
          </c:dLbls>
          <c:val>
            <c:numRef>
              <c:f>(요약!$G$8,요약!$E$9,요약!$I$8,요약!$K$8)</c:f>
              <c:numCache>
                <c:formatCode>General</c:formatCode>
                <c:ptCount val="4"/>
                <c:pt idx="0">
                  <c:v>130</c:v>
                </c:pt>
                <c:pt idx="1">
                  <c:v>22</c:v>
                </c:pt>
                <c:pt idx="2">
                  <c:v>31</c:v>
                </c:pt>
                <c:pt idx="3">
                  <c:v>89</c:v>
                </c:pt>
              </c:numCache>
            </c:numRef>
          </c:val>
        </c:ser>
        <c:gapWidth val="30"/>
        <c:splitType val="pos"/>
        <c:splitPos val="2"/>
        <c:secondPieSize val="55"/>
        <c:serLines/>
      </c:of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11</xdr:row>
      <xdr:rowOff>28575</xdr:rowOff>
    </xdr:from>
    <xdr:to>
      <xdr:col>10</xdr:col>
      <xdr:colOff>790575</xdr:colOff>
      <xdr:row>32</xdr:row>
      <xdr:rowOff>142875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58"/>
  <sheetViews>
    <sheetView tabSelected="1" workbookViewId="0"/>
  </sheetViews>
  <sheetFormatPr defaultRowHeight="13.5"/>
  <cols>
    <col min="1" max="2" width="3.625" style="8" customWidth="1"/>
    <col min="3" max="11" width="10.625" style="8" customWidth="1"/>
    <col min="12" max="12" width="3.625" style="8" customWidth="1"/>
    <col min="13" max="16384" width="9" style="8"/>
  </cols>
  <sheetData>
    <row r="1" spans="2:12" ht="14.25" thickBot="1"/>
    <row r="2" spans="2:12"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>
      <c r="B4" s="18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2:12" ht="30" customHeight="1">
      <c r="B5" s="18"/>
      <c r="C5" s="37" t="s">
        <v>83</v>
      </c>
      <c r="D5" s="37"/>
      <c r="E5" s="37"/>
      <c r="F5" s="37"/>
      <c r="G5" s="37"/>
      <c r="H5" s="37"/>
      <c r="I5" s="37"/>
      <c r="J5" s="37"/>
      <c r="K5" s="37"/>
      <c r="L5" s="14"/>
    </row>
    <row r="6" spans="2:12" ht="14.25" thickBot="1">
      <c r="B6" s="18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2:12" ht="60" customHeight="1" thickBot="1">
      <c r="B7" s="18"/>
      <c r="C7" s="9" t="s">
        <v>0</v>
      </c>
      <c r="D7" s="38">
        <f>(E44+E47+E50+E53+E56)/COUNTA(E44,E47,E50,E53,E56)</f>
        <v>0.38362068965517243</v>
      </c>
      <c r="E7" s="39"/>
      <c r="F7" s="10" t="s">
        <v>1</v>
      </c>
      <c r="G7" s="38">
        <f>(G44+G47+G50+G53+G56)/COUNTA(G44,G47,G50,G53,G56)</f>
        <v>0.90350877192982459</v>
      </c>
      <c r="H7" s="39"/>
      <c r="I7" s="9" t="s">
        <v>2</v>
      </c>
      <c r="J7" s="38">
        <f>(I44+I47+I50+I53+I56)/COUNTA(I44,I47,I50,I53,I56)</f>
        <v>9.6491228070175433E-2</v>
      </c>
      <c r="K7" s="39"/>
      <c r="L7" s="20"/>
    </row>
    <row r="8" spans="2:12">
      <c r="B8" s="18"/>
      <c r="C8" s="19"/>
      <c r="D8" s="13" t="s">
        <v>8</v>
      </c>
      <c r="E8" s="6">
        <f>(E45+E48+E51+E54+E57)</f>
        <v>272</v>
      </c>
      <c r="F8" s="13" t="s">
        <v>9</v>
      </c>
      <c r="G8" s="6">
        <f>(G45+G48+G51+G54+G57)</f>
        <v>130</v>
      </c>
      <c r="H8" s="13" t="s">
        <v>6</v>
      </c>
      <c r="I8" s="6">
        <f>(I45+I48+I51+I54+I57)</f>
        <v>31</v>
      </c>
      <c r="J8" s="51" t="s">
        <v>7</v>
      </c>
      <c r="K8" s="6">
        <f>(K45+K48+K51+K54+K57)</f>
        <v>89</v>
      </c>
      <c r="L8" s="20"/>
    </row>
    <row r="9" spans="2:12" ht="13.5" customHeight="1">
      <c r="B9" s="18"/>
      <c r="C9" s="21"/>
      <c r="D9" s="11" t="s">
        <v>32</v>
      </c>
      <c r="E9" s="2">
        <f>E8-G8-I8-K8</f>
        <v>22</v>
      </c>
      <c r="F9" s="3" t="s">
        <v>82</v>
      </c>
      <c r="G9" s="2">
        <f>I8+K8</f>
        <v>120</v>
      </c>
      <c r="H9" s="19"/>
      <c r="I9" s="19"/>
      <c r="J9" s="19"/>
      <c r="K9" s="19"/>
      <c r="L9" s="20"/>
    </row>
    <row r="10" spans="2:12" ht="13.5" customHeight="1">
      <c r="B10" s="18"/>
      <c r="C10" s="22"/>
      <c r="D10" s="22"/>
      <c r="E10" s="19"/>
      <c r="F10" s="19"/>
      <c r="G10" s="19"/>
      <c r="H10" s="19"/>
      <c r="I10" s="19"/>
      <c r="J10" s="19"/>
      <c r="K10" s="19"/>
      <c r="L10" s="20"/>
    </row>
    <row r="11" spans="2:12" ht="13.5" customHeight="1">
      <c r="B11" s="18"/>
      <c r="C11" s="22"/>
      <c r="D11" s="22"/>
      <c r="E11" s="19"/>
      <c r="F11" s="19"/>
      <c r="G11" s="19"/>
      <c r="H11" s="19"/>
      <c r="I11" s="19"/>
      <c r="J11" s="19"/>
      <c r="K11" s="19"/>
      <c r="L11" s="20"/>
    </row>
    <row r="12" spans="2:12" ht="13.5" customHeight="1">
      <c r="B12" s="18"/>
      <c r="C12" s="22"/>
      <c r="D12" s="22"/>
      <c r="E12" s="19"/>
      <c r="F12" s="19"/>
      <c r="G12" s="19"/>
      <c r="H12" s="19"/>
      <c r="I12" s="19"/>
      <c r="J12" s="19"/>
      <c r="K12" s="19"/>
      <c r="L12" s="20"/>
    </row>
    <row r="13" spans="2:12" ht="13.5" customHeight="1">
      <c r="B13" s="18"/>
      <c r="C13" s="22"/>
      <c r="D13" s="22"/>
      <c r="E13" s="19"/>
      <c r="F13" s="19"/>
      <c r="G13" s="19"/>
      <c r="H13" s="19"/>
      <c r="I13" s="19"/>
      <c r="J13" s="19"/>
      <c r="K13" s="19"/>
      <c r="L13" s="20"/>
    </row>
    <row r="14" spans="2:12" ht="13.5" customHeight="1">
      <c r="B14" s="18"/>
      <c r="C14" s="22"/>
      <c r="D14" s="22"/>
      <c r="E14" s="19"/>
      <c r="F14" s="19"/>
      <c r="G14" s="19"/>
      <c r="H14" s="19"/>
      <c r="I14" s="19"/>
      <c r="J14" s="19"/>
      <c r="K14" s="19"/>
      <c r="L14" s="20"/>
    </row>
    <row r="15" spans="2:12" ht="13.5" customHeight="1">
      <c r="B15" s="18"/>
      <c r="C15" s="22"/>
      <c r="D15" s="22"/>
      <c r="E15" s="19"/>
      <c r="F15" s="19"/>
      <c r="G15" s="19"/>
      <c r="H15" s="19"/>
      <c r="I15" s="19"/>
      <c r="J15" s="19"/>
      <c r="K15" s="19"/>
      <c r="L15" s="20"/>
    </row>
    <row r="16" spans="2:12" ht="13.5" customHeight="1">
      <c r="B16" s="18"/>
      <c r="C16" s="22"/>
      <c r="D16" s="22"/>
      <c r="E16" s="19"/>
      <c r="F16" s="19"/>
      <c r="G16" s="19"/>
      <c r="H16" s="19"/>
      <c r="I16" s="19"/>
      <c r="J16" s="19"/>
      <c r="K16" s="19"/>
      <c r="L16" s="20"/>
    </row>
    <row r="17" spans="2:12" ht="13.5" customHeight="1">
      <c r="B17" s="18"/>
      <c r="C17" s="22"/>
      <c r="D17" s="22"/>
      <c r="E17" s="19"/>
      <c r="F17" s="19"/>
      <c r="G17" s="19"/>
      <c r="H17" s="19"/>
      <c r="I17" s="19"/>
      <c r="J17" s="19"/>
      <c r="K17" s="19"/>
      <c r="L17" s="20"/>
    </row>
    <row r="18" spans="2:12" ht="13.5" customHeight="1">
      <c r="B18" s="18"/>
      <c r="C18" s="22"/>
      <c r="D18" s="22"/>
      <c r="E18" s="19"/>
      <c r="F18" s="19"/>
      <c r="G18" s="19"/>
      <c r="H18" s="19"/>
      <c r="I18" s="19"/>
      <c r="J18" s="19"/>
      <c r="K18" s="19"/>
      <c r="L18" s="20"/>
    </row>
    <row r="19" spans="2:12" ht="13.5" customHeight="1">
      <c r="B19" s="18"/>
      <c r="C19" s="22"/>
      <c r="D19" s="22"/>
      <c r="E19" s="19"/>
      <c r="F19" s="19"/>
      <c r="G19" s="19"/>
      <c r="H19" s="19"/>
      <c r="I19" s="19"/>
      <c r="J19" s="19"/>
      <c r="K19" s="19"/>
      <c r="L19" s="20"/>
    </row>
    <row r="20" spans="2:12" ht="13.5" customHeight="1">
      <c r="B20" s="18"/>
      <c r="C20" s="22"/>
      <c r="D20" s="22"/>
      <c r="E20" s="19"/>
      <c r="F20" s="19"/>
      <c r="G20" s="19"/>
      <c r="H20" s="19"/>
      <c r="I20" s="19"/>
      <c r="J20" s="19"/>
      <c r="K20" s="19"/>
      <c r="L20" s="20"/>
    </row>
    <row r="21" spans="2:12" ht="13.5" customHeight="1">
      <c r="B21" s="18"/>
      <c r="C21" s="22"/>
      <c r="D21" s="22"/>
      <c r="E21" s="19"/>
      <c r="F21" s="19"/>
      <c r="G21" s="19"/>
      <c r="H21" s="19"/>
      <c r="I21" s="19"/>
      <c r="J21" s="19"/>
      <c r="K21" s="19"/>
      <c r="L21" s="20"/>
    </row>
    <row r="22" spans="2:12" ht="13.5" customHeight="1">
      <c r="B22" s="18"/>
      <c r="C22" s="22"/>
      <c r="D22" s="22"/>
      <c r="E22" s="19"/>
      <c r="F22" s="19"/>
      <c r="G22" s="19"/>
      <c r="H22" s="19"/>
      <c r="I22" s="19"/>
      <c r="J22" s="19"/>
      <c r="K22" s="19"/>
      <c r="L22" s="20"/>
    </row>
    <row r="23" spans="2:12" ht="13.5" customHeight="1">
      <c r="B23" s="18"/>
      <c r="C23" s="22"/>
      <c r="D23" s="22"/>
      <c r="E23" s="19"/>
      <c r="F23" s="19"/>
      <c r="G23" s="19"/>
      <c r="H23" s="19"/>
      <c r="I23" s="19"/>
      <c r="J23" s="19"/>
      <c r="K23" s="19"/>
      <c r="L23" s="20"/>
    </row>
    <row r="24" spans="2:12" ht="13.5" customHeight="1">
      <c r="B24" s="18"/>
      <c r="C24" s="22"/>
      <c r="D24" s="22"/>
      <c r="E24" s="19"/>
      <c r="F24" s="19"/>
      <c r="G24" s="19"/>
      <c r="H24" s="19"/>
      <c r="I24" s="19"/>
      <c r="J24" s="19"/>
      <c r="K24" s="19"/>
      <c r="L24" s="20"/>
    </row>
    <row r="25" spans="2:12" ht="13.5" customHeight="1">
      <c r="B25" s="18"/>
      <c r="C25" s="22"/>
      <c r="D25" s="22"/>
      <c r="E25" s="19"/>
      <c r="F25" s="19"/>
      <c r="G25" s="19"/>
      <c r="H25" s="19"/>
      <c r="I25" s="19"/>
      <c r="J25" s="19"/>
      <c r="K25" s="19"/>
      <c r="L25" s="20"/>
    </row>
    <row r="26" spans="2:12" ht="13.5" customHeight="1">
      <c r="B26" s="18"/>
      <c r="C26" s="22"/>
      <c r="D26" s="22"/>
      <c r="E26" s="19"/>
      <c r="F26" s="19"/>
      <c r="G26" s="19"/>
      <c r="H26" s="19"/>
      <c r="I26" s="19"/>
      <c r="J26" s="19"/>
      <c r="K26" s="19"/>
      <c r="L26" s="20"/>
    </row>
    <row r="27" spans="2:12" ht="13.5" customHeight="1">
      <c r="B27" s="18"/>
      <c r="C27" s="22"/>
      <c r="D27" s="22"/>
      <c r="E27" s="19"/>
      <c r="F27" s="19"/>
      <c r="G27" s="19"/>
      <c r="H27" s="19"/>
      <c r="I27" s="19"/>
      <c r="J27" s="19"/>
      <c r="K27" s="19"/>
      <c r="L27" s="20"/>
    </row>
    <row r="28" spans="2:12" ht="13.5" customHeight="1">
      <c r="B28" s="18"/>
      <c r="C28" s="22"/>
      <c r="D28" s="22"/>
      <c r="E28" s="19"/>
      <c r="F28" s="19"/>
      <c r="G28" s="19"/>
      <c r="H28" s="19"/>
      <c r="I28" s="19"/>
      <c r="J28" s="19"/>
      <c r="K28" s="19"/>
      <c r="L28" s="20"/>
    </row>
    <row r="29" spans="2:12" ht="13.5" customHeight="1">
      <c r="B29" s="18"/>
      <c r="C29" s="22"/>
      <c r="D29" s="22"/>
      <c r="E29" s="19"/>
      <c r="F29" s="19"/>
      <c r="G29" s="19"/>
      <c r="H29" s="19"/>
      <c r="I29" s="19"/>
      <c r="J29" s="19"/>
      <c r="K29" s="19"/>
      <c r="L29" s="20"/>
    </row>
    <row r="30" spans="2:12" ht="13.5" customHeight="1">
      <c r="B30" s="18"/>
      <c r="C30" s="22"/>
      <c r="D30" s="22"/>
      <c r="E30" s="19"/>
      <c r="F30" s="19"/>
      <c r="G30" s="19"/>
      <c r="H30" s="19"/>
      <c r="I30" s="19"/>
      <c r="J30" s="19"/>
      <c r="K30" s="19"/>
      <c r="L30" s="20"/>
    </row>
    <row r="31" spans="2:12" ht="13.5" customHeight="1">
      <c r="B31" s="18"/>
      <c r="C31" s="22"/>
      <c r="D31" s="22"/>
      <c r="E31" s="19"/>
      <c r="F31" s="19"/>
      <c r="G31" s="19"/>
      <c r="H31" s="19"/>
      <c r="I31" s="19"/>
      <c r="J31" s="19"/>
      <c r="K31" s="19"/>
      <c r="L31" s="20"/>
    </row>
    <row r="32" spans="2:12" ht="13.5" customHeight="1">
      <c r="B32" s="18"/>
      <c r="C32" s="22"/>
      <c r="D32" s="22"/>
      <c r="E32" s="19"/>
      <c r="F32" s="19"/>
      <c r="G32" s="19"/>
      <c r="H32" s="19"/>
      <c r="I32" s="19"/>
      <c r="J32" s="19"/>
      <c r="K32" s="19"/>
      <c r="L32" s="20"/>
    </row>
    <row r="33" spans="2:12" ht="13.5" customHeight="1">
      <c r="B33" s="18"/>
      <c r="C33" s="22"/>
      <c r="D33" s="22"/>
      <c r="E33" s="19"/>
      <c r="F33" s="19"/>
      <c r="G33" s="19"/>
      <c r="H33" s="19"/>
      <c r="I33" s="19"/>
      <c r="J33" s="19"/>
      <c r="K33" s="19"/>
      <c r="L33" s="20"/>
    </row>
    <row r="34" spans="2:12" ht="13.5" customHeight="1">
      <c r="B34" s="18"/>
      <c r="C34" s="22"/>
      <c r="D34" s="22"/>
      <c r="E34" s="19"/>
      <c r="F34" s="19"/>
      <c r="G34" s="19"/>
      <c r="H34" s="19"/>
      <c r="I34" s="19"/>
      <c r="J34" s="19"/>
      <c r="K34" s="19"/>
      <c r="L34" s="20"/>
    </row>
    <row r="35" spans="2:12" ht="13.5" customHeight="1">
      <c r="B35" s="18"/>
      <c r="C35" s="22"/>
      <c r="D35" s="22"/>
      <c r="E35" s="19"/>
      <c r="F35" s="19"/>
      <c r="G35" s="19"/>
      <c r="H35" s="19"/>
      <c r="I35" s="19"/>
      <c r="J35" s="19"/>
      <c r="K35" s="19"/>
      <c r="L35" s="20"/>
    </row>
    <row r="36" spans="2:12" ht="13.5" customHeight="1">
      <c r="B36" s="18"/>
      <c r="C36" s="40" t="s">
        <v>84</v>
      </c>
      <c r="D36" s="41"/>
      <c r="E36" s="19"/>
      <c r="F36" s="19"/>
      <c r="G36" s="19"/>
      <c r="H36" s="19"/>
      <c r="I36" s="19"/>
      <c r="J36" s="19"/>
      <c r="K36" s="19"/>
      <c r="L36" s="20"/>
    </row>
    <row r="37" spans="2:12" ht="13.5" customHeight="1">
      <c r="B37" s="18"/>
      <c r="C37" s="23"/>
      <c r="D37" s="24"/>
      <c r="E37" s="25"/>
      <c r="F37" s="25"/>
      <c r="G37" s="25"/>
      <c r="H37" s="25"/>
      <c r="I37" s="25"/>
      <c r="J37" s="25"/>
      <c r="K37" s="26"/>
      <c r="L37" s="20"/>
    </row>
    <row r="38" spans="2:12" ht="13.5" customHeight="1">
      <c r="B38" s="18"/>
      <c r="C38" s="27"/>
      <c r="D38" s="22"/>
      <c r="E38" s="19"/>
      <c r="F38" s="19"/>
      <c r="G38" s="19"/>
      <c r="H38" s="19"/>
      <c r="I38" s="19"/>
      <c r="J38" s="19"/>
      <c r="K38" s="28"/>
      <c r="L38" s="20"/>
    </row>
    <row r="39" spans="2:12" ht="13.5" customHeight="1">
      <c r="B39" s="18"/>
      <c r="C39" s="27"/>
      <c r="D39" s="22"/>
      <c r="E39" s="19"/>
      <c r="F39" s="19"/>
      <c r="G39" s="19"/>
      <c r="H39" s="19"/>
      <c r="I39" s="19"/>
      <c r="J39" s="19"/>
      <c r="K39" s="28"/>
      <c r="L39" s="20"/>
    </row>
    <row r="40" spans="2:12" ht="13.5" customHeight="1">
      <c r="B40" s="18"/>
      <c r="C40" s="27"/>
      <c r="D40" s="22"/>
      <c r="E40" s="19"/>
      <c r="F40" s="19"/>
      <c r="G40" s="19"/>
      <c r="H40" s="19"/>
      <c r="I40" s="19"/>
      <c r="J40" s="19"/>
      <c r="K40" s="28"/>
      <c r="L40" s="20"/>
    </row>
    <row r="41" spans="2:12" ht="13.5" customHeight="1">
      <c r="B41" s="18"/>
      <c r="C41" s="29"/>
      <c r="D41" s="30"/>
      <c r="E41" s="31"/>
      <c r="F41" s="31"/>
      <c r="G41" s="31"/>
      <c r="H41" s="31"/>
      <c r="I41" s="31"/>
      <c r="J41" s="31"/>
      <c r="K41" s="32"/>
      <c r="L41" s="20"/>
    </row>
    <row r="42" spans="2:12" ht="13.5" customHeight="1">
      <c r="B42" s="18"/>
      <c r="C42" s="22"/>
      <c r="D42" s="22"/>
      <c r="E42" s="19"/>
      <c r="F42" s="19"/>
      <c r="G42" s="19"/>
      <c r="H42" s="19"/>
      <c r="I42" s="19"/>
      <c r="J42" s="19"/>
      <c r="K42" s="19"/>
      <c r="L42" s="20"/>
    </row>
    <row r="43" spans="2:12" ht="13.5" customHeight="1">
      <c r="B43" s="18"/>
      <c r="C43" s="22"/>
      <c r="D43" s="22"/>
      <c r="E43" s="19"/>
      <c r="F43" s="19"/>
      <c r="G43" s="19"/>
      <c r="H43" s="19"/>
      <c r="I43" s="19"/>
      <c r="J43" s="19"/>
      <c r="K43" s="19"/>
      <c r="L43" s="20"/>
    </row>
    <row r="44" spans="2:12" ht="13.5" customHeight="1">
      <c r="B44" s="18"/>
      <c r="C44" s="36" t="s">
        <v>15</v>
      </c>
      <c r="D44" s="3" t="s">
        <v>3</v>
      </c>
      <c r="E44" s="7">
        <f>IF(장비!C2&lt;&gt;0,(장비!C4+장비!C6)/장비!C2,0)</f>
        <v>0.66666666666666663</v>
      </c>
      <c r="F44" s="11" t="s">
        <v>4</v>
      </c>
      <c r="G44" s="7">
        <f>IF(장비!C2&lt;&gt;0,(장비!C2-장비!C5)/장비!C2,0)</f>
        <v>1</v>
      </c>
      <c r="H44" s="11" t="s">
        <v>5</v>
      </c>
      <c r="I44" s="7">
        <f>IF(장비!C2&lt;&gt;0,장비!C5/장비!C2,0)</f>
        <v>0</v>
      </c>
      <c r="J44" s="4"/>
      <c r="K44" s="5"/>
      <c r="L44" s="20"/>
    </row>
    <row r="45" spans="2:12" ht="13.5" customHeight="1">
      <c r="B45" s="18"/>
      <c r="C45" s="36"/>
      <c r="D45" s="11" t="s">
        <v>8</v>
      </c>
      <c r="E45" s="2">
        <f>장비!C2</f>
        <v>57</v>
      </c>
      <c r="F45" s="11" t="s">
        <v>9</v>
      </c>
      <c r="G45" s="2">
        <f>장비!C3</f>
        <v>19</v>
      </c>
      <c r="H45" s="11" t="s">
        <v>6</v>
      </c>
      <c r="I45" s="2">
        <f>장비!C4</f>
        <v>16</v>
      </c>
      <c r="J45" s="12" t="s">
        <v>7</v>
      </c>
      <c r="K45" s="2">
        <f>장비!C6</f>
        <v>22</v>
      </c>
      <c r="L45" s="20"/>
    </row>
    <row r="46" spans="2:12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20"/>
    </row>
    <row r="47" spans="2:12" ht="13.5" customHeight="1">
      <c r="B47" s="18"/>
      <c r="C47" s="36" t="s">
        <v>16</v>
      </c>
      <c r="D47" s="3" t="s">
        <v>3</v>
      </c>
      <c r="E47" s="7">
        <f>IF(소모성!C2&lt;&gt;0,(소모성!C4+소모성!C6)/소모성!C2,0)</f>
        <v>0.33333333333333331</v>
      </c>
      <c r="F47" s="11" t="s">
        <v>4</v>
      </c>
      <c r="G47" s="7">
        <f>IF(소모성!C2&lt;&gt;0,(소모성!C2-소모성!C5)/소모성!C2,0)</f>
        <v>0.61403508771929827</v>
      </c>
      <c r="H47" s="11" t="s">
        <v>5</v>
      </c>
      <c r="I47" s="7">
        <f>IF(소모성!C2&lt;&gt;0,소모성!C5/소모성!C2,0)</f>
        <v>0.38596491228070173</v>
      </c>
      <c r="J47" s="4"/>
      <c r="K47" s="5"/>
      <c r="L47" s="20"/>
    </row>
    <row r="48" spans="2:12" ht="13.5" customHeight="1">
      <c r="B48" s="18"/>
      <c r="C48" s="36"/>
      <c r="D48" s="11" t="s">
        <v>8</v>
      </c>
      <c r="E48" s="2">
        <f>소모성!C2</f>
        <v>57</v>
      </c>
      <c r="F48" s="11" t="s">
        <v>9</v>
      </c>
      <c r="G48" s="2">
        <f>소모성!C3</f>
        <v>16</v>
      </c>
      <c r="H48" s="11" t="s">
        <v>6</v>
      </c>
      <c r="I48" s="2">
        <f>소모성!C4</f>
        <v>0</v>
      </c>
      <c r="J48" s="12" t="s">
        <v>7</v>
      </c>
      <c r="K48" s="2">
        <f>소모성!C6</f>
        <v>19</v>
      </c>
      <c r="L48" s="20"/>
    </row>
    <row r="49" spans="2:12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20"/>
    </row>
    <row r="50" spans="2:12" ht="13.5" customHeight="1">
      <c r="B50" s="18"/>
      <c r="C50" s="36" t="s">
        <v>17</v>
      </c>
      <c r="D50" s="3" t="s">
        <v>3</v>
      </c>
      <c r="E50" s="7">
        <f>IF(재료!C2&lt;&gt;0,(재료!C4+재료!C6)/재료!C2,0)</f>
        <v>0.39655172413793105</v>
      </c>
      <c r="F50" s="11" t="s">
        <v>4</v>
      </c>
      <c r="G50" s="7">
        <f>IF(재료!C2&lt;&gt;0,(재료!C2-재료!C5)/재료!C2,0)</f>
        <v>1</v>
      </c>
      <c r="H50" s="11" t="s">
        <v>5</v>
      </c>
      <c r="I50" s="7">
        <f>IF(재료!C2&lt;&gt;0,재료!C5/재료!C2,0)</f>
        <v>0</v>
      </c>
      <c r="J50" s="4"/>
      <c r="K50" s="5"/>
      <c r="L50" s="20"/>
    </row>
    <row r="51" spans="2:12" ht="13.5" customHeight="1">
      <c r="B51" s="18"/>
      <c r="C51" s="36"/>
      <c r="D51" s="11" t="s">
        <v>8</v>
      </c>
      <c r="E51" s="2">
        <f>재료!C2</f>
        <v>58</v>
      </c>
      <c r="F51" s="11" t="s">
        <v>9</v>
      </c>
      <c r="G51" s="2">
        <f>재료!C3</f>
        <v>35</v>
      </c>
      <c r="H51" s="11" t="s">
        <v>6</v>
      </c>
      <c r="I51" s="2">
        <f>재료!C4</f>
        <v>15</v>
      </c>
      <c r="J51" s="12" t="s">
        <v>7</v>
      </c>
      <c r="K51" s="2">
        <f>재료!C6</f>
        <v>8</v>
      </c>
      <c r="L51" s="20"/>
    </row>
    <row r="52" spans="2: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20"/>
    </row>
    <row r="53" spans="2:12" ht="13.5" customHeight="1">
      <c r="B53" s="18"/>
      <c r="C53" s="36" t="s">
        <v>18</v>
      </c>
      <c r="D53" s="3" t="s">
        <v>3</v>
      </c>
      <c r="E53" s="7">
        <f>IF(유료!C2&lt;&gt;0,(유료!C4+재료!C6)/재료!C2,0)</f>
        <v>0.13793103448275862</v>
      </c>
      <c r="F53" s="11" t="s">
        <v>4</v>
      </c>
      <c r="G53" s="7">
        <f>IF(유료!C2&lt;&gt;0,(재료!C2-재료!C5)/재료!C2,0)</f>
        <v>1</v>
      </c>
      <c r="H53" s="11" t="s">
        <v>5</v>
      </c>
      <c r="I53" s="7">
        <f>IF(유료!C2&lt;&gt;0,유료!C5/재료!C2,0)</f>
        <v>0</v>
      </c>
      <c r="J53" s="4"/>
      <c r="K53" s="5"/>
      <c r="L53" s="20"/>
    </row>
    <row r="54" spans="2:12" ht="13.5" customHeight="1">
      <c r="B54" s="18"/>
      <c r="C54" s="36"/>
      <c r="D54" s="11" t="s">
        <v>8</v>
      </c>
      <c r="E54" s="2">
        <f>유료!C2</f>
        <v>100</v>
      </c>
      <c r="F54" s="11" t="s">
        <v>9</v>
      </c>
      <c r="G54" s="2">
        <f>유료!C3</f>
        <v>60</v>
      </c>
      <c r="H54" s="11" t="s">
        <v>6</v>
      </c>
      <c r="I54" s="2">
        <f>유료!C4</f>
        <v>0</v>
      </c>
      <c r="J54" s="12" t="s">
        <v>7</v>
      </c>
      <c r="K54" s="2">
        <f>유료!C6</f>
        <v>40</v>
      </c>
      <c r="L54" s="20"/>
    </row>
    <row r="55" spans="2: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20"/>
    </row>
    <row r="56" spans="2: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20"/>
    </row>
    <row r="57" spans="2: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20"/>
    </row>
    <row r="58" spans="2:12" ht="14.25" thickBot="1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5"/>
    </row>
  </sheetData>
  <mergeCells count="9">
    <mergeCell ref="C53:C54"/>
    <mergeCell ref="C50:C51"/>
    <mergeCell ref="C44:C45"/>
    <mergeCell ref="C47:C48"/>
    <mergeCell ref="C5:K5"/>
    <mergeCell ref="D7:E7"/>
    <mergeCell ref="G7:H7"/>
    <mergeCell ref="J7:K7"/>
    <mergeCell ref="C36:D36"/>
  </mergeCells>
  <phoneticPr fontId="1" type="noConversion"/>
  <conditionalFormatting sqref="D7:E7">
    <cfRule type="colorScale" priority="6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7:H7">
    <cfRule type="colorScale" priority="5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7:K7">
    <cfRule type="colorScale" priority="4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conditionalFormatting sqref="D7:E7">
    <cfRule type="colorScale" priority="3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7:H7">
    <cfRule type="colorScale" priority="2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7:K7">
    <cfRule type="colorScale" priority="1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23"/>
  <sheetViews>
    <sheetView workbookViewId="0"/>
  </sheetViews>
  <sheetFormatPr defaultRowHeight="13.5" outlineLevelRow="1"/>
  <cols>
    <col min="1" max="1" width="2.5" style="8" customWidth="1"/>
    <col min="2" max="3" width="10" style="46" customWidth="1"/>
    <col min="4" max="4" width="3.75" style="1" customWidth="1"/>
    <col min="5" max="5" width="60.625" style="48" customWidth="1"/>
    <col min="6" max="7" width="5.625" style="46" customWidth="1"/>
    <col min="8" max="36" width="9" style="8"/>
    <col min="37" max="16384" width="9" style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>
      <c r="B2" s="42" t="s">
        <v>29</v>
      </c>
      <c r="C2" s="2">
        <f>SUMIFS($F$10:$F$65480,$G$10:$G$65480, "o")+SUMIFS($F$10:$F$65480,$G$10:$G$65480, "x")+SUMIFS($F$10:$F$65480,$G$10:$G$65480, "!")+SUMIFS($F$10:$F$65480,$G$10:$G$65480, "")</f>
        <v>57</v>
      </c>
      <c r="D2" s="8"/>
      <c r="E2" s="19"/>
      <c r="F2" s="19"/>
      <c r="G2" s="19"/>
      <c r="H2" s="19"/>
      <c r="I2" s="19"/>
    </row>
    <row r="3" spans="1:9">
      <c r="B3" s="42" t="s">
        <v>30</v>
      </c>
      <c r="C3" s="2">
        <f>SUMIFS($F$10:$F$65480,$G$10:$G$65480, "o")</f>
        <v>19</v>
      </c>
      <c r="D3" s="8"/>
      <c r="E3" s="19"/>
      <c r="F3" s="19"/>
      <c r="G3" s="19"/>
      <c r="H3" s="19"/>
      <c r="I3" s="19"/>
    </row>
    <row r="4" spans="1:9">
      <c r="B4" s="42" t="s">
        <v>31</v>
      </c>
      <c r="C4" s="2">
        <f>SUMIFS($F$10:$F$65480,$G$10:$G$65480, "!")</f>
        <v>16</v>
      </c>
      <c r="D4" s="8"/>
      <c r="E4" s="19"/>
      <c r="F4" s="19"/>
      <c r="G4" s="19"/>
      <c r="H4" s="19"/>
      <c r="I4" s="19"/>
    </row>
    <row r="5" spans="1:9">
      <c r="B5" s="42" t="s">
        <v>32</v>
      </c>
      <c r="C5" s="2">
        <f>SUMIFS($F$10:$F$65480,$G$10:$G$65480, "")</f>
        <v>0</v>
      </c>
      <c r="D5" s="8"/>
      <c r="E5" s="19"/>
      <c r="F5" s="19"/>
      <c r="G5" s="19"/>
      <c r="H5" s="19"/>
      <c r="I5" s="19"/>
    </row>
    <row r="6" spans="1:9">
      <c r="B6" s="43" t="s">
        <v>33</v>
      </c>
      <c r="C6" s="2">
        <f>SUMIFS($F$10:$F$65480,$G$10:$G$65480, "x")</f>
        <v>22</v>
      </c>
      <c r="D6" s="8"/>
      <c r="E6" s="19"/>
      <c r="F6" s="19"/>
      <c r="G6" s="19"/>
      <c r="H6" s="19"/>
      <c r="I6" s="19"/>
    </row>
    <row r="7" spans="1:9">
      <c r="A7" s="19"/>
      <c r="B7" s="19"/>
      <c r="C7" s="19"/>
      <c r="D7" s="19"/>
      <c r="E7" s="19"/>
      <c r="F7" s="19"/>
      <c r="G7" s="19"/>
      <c r="H7" s="19"/>
      <c r="I7" s="19"/>
    </row>
    <row r="8" spans="1:9">
      <c r="A8" s="19"/>
      <c r="B8" s="49" t="s">
        <v>87</v>
      </c>
      <c r="C8" s="50">
        <v>40595</v>
      </c>
      <c r="D8" s="19"/>
      <c r="E8" s="19"/>
      <c r="F8" s="19"/>
      <c r="G8" s="19"/>
      <c r="H8" s="19"/>
      <c r="I8" s="19"/>
    </row>
    <row r="9" spans="1:9">
      <c r="B9" s="44" t="s">
        <v>10</v>
      </c>
      <c r="C9" s="44" t="s">
        <v>11</v>
      </c>
      <c r="D9" s="47"/>
      <c r="E9" s="45" t="s">
        <v>12</v>
      </c>
      <c r="F9" s="44" t="s">
        <v>13</v>
      </c>
      <c r="G9" s="44" t="s">
        <v>14</v>
      </c>
    </row>
    <row r="10" spans="1:9">
      <c r="B10" s="46" t="s">
        <v>19</v>
      </c>
      <c r="C10" s="46" t="s">
        <v>20</v>
      </c>
      <c r="D10" s="1" t="s">
        <v>46</v>
      </c>
      <c r="F10" s="46">
        <v>16</v>
      </c>
      <c r="G10" s="46" t="s">
        <v>86</v>
      </c>
    </row>
    <row r="11" spans="1:9" outlineLevel="1">
      <c r="E11" s="48" t="s">
        <v>35</v>
      </c>
    </row>
    <row r="12" spans="1:9" outlineLevel="1">
      <c r="E12" s="48" t="s">
        <v>36</v>
      </c>
      <c r="G12" s="46" t="s">
        <v>86</v>
      </c>
    </row>
    <row r="13" spans="1:9" outlineLevel="1">
      <c r="E13" s="48" t="s">
        <v>37</v>
      </c>
    </row>
    <row r="14" spans="1:9" outlineLevel="1">
      <c r="E14" s="48" t="s">
        <v>38</v>
      </c>
      <c r="G14" s="46" t="s">
        <v>85</v>
      </c>
    </row>
    <row r="15" spans="1:9">
      <c r="D15" s="1" t="s">
        <v>47</v>
      </c>
      <c r="F15" s="46">
        <v>19</v>
      </c>
      <c r="G15" s="46" t="s">
        <v>26</v>
      </c>
    </row>
    <row r="16" spans="1:9" outlineLevel="1">
      <c r="E16" s="48" t="s">
        <v>39</v>
      </c>
      <c r="G16" s="46" t="s">
        <v>27</v>
      </c>
    </row>
    <row r="17" spans="3:7" outlineLevel="1">
      <c r="E17" s="48" t="s">
        <v>40</v>
      </c>
      <c r="G17" s="46" t="s">
        <v>27</v>
      </c>
    </row>
    <row r="18" spans="3:7" outlineLevel="1">
      <c r="E18" s="48" t="s">
        <v>41</v>
      </c>
      <c r="G18" s="46" t="s">
        <v>27</v>
      </c>
    </row>
    <row r="19" spans="3:7">
      <c r="C19" s="46" t="s">
        <v>21</v>
      </c>
      <c r="D19" s="1" t="s">
        <v>22</v>
      </c>
      <c r="F19" s="46">
        <v>22</v>
      </c>
      <c r="G19" s="46" t="s">
        <v>24</v>
      </c>
    </row>
    <row r="20" spans="3:7" outlineLevel="1">
      <c r="E20" s="48" t="s">
        <v>42</v>
      </c>
      <c r="G20" s="46" t="s">
        <v>27</v>
      </c>
    </row>
    <row r="21" spans="3:7" outlineLevel="1">
      <c r="E21" s="48" t="s">
        <v>43</v>
      </c>
      <c r="G21" s="46" t="s">
        <v>27</v>
      </c>
    </row>
    <row r="22" spans="3:7" outlineLevel="1">
      <c r="E22" s="48" t="s">
        <v>44</v>
      </c>
      <c r="G22" s="46" t="s">
        <v>27</v>
      </c>
    </row>
    <row r="23" spans="3:7" outlineLevel="1">
      <c r="E23" s="48" t="s">
        <v>45</v>
      </c>
      <c r="G23" s="46" t="s">
        <v>24</v>
      </c>
    </row>
  </sheetData>
  <phoneticPr fontId="1" type="noConversion"/>
  <dataValidations count="1">
    <dataValidation type="list" allowBlank="1" showInputMessage="1" showErrorMessage="1" sqref="G10:G23">
      <formula1>"o,x,!"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24"/>
  <sheetViews>
    <sheetView workbookViewId="0"/>
  </sheetViews>
  <sheetFormatPr defaultRowHeight="13.5" outlineLevelRow="1"/>
  <cols>
    <col min="1" max="1" width="2.5" style="8" customWidth="1"/>
    <col min="2" max="3" width="10" style="46" customWidth="1"/>
    <col min="4" max="4" width="3.75" style="1" customWidth="1"/>
    <col min="5" max="5" width="60.625" style="48" customWidth="1"/>
    <col min="6" max="7" width="5.625" style="46" customWidth="1"/>
    <col min="8" max="36" width="9" style="8"/>
    <col min="37" max="16384" width="9" style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>
      <c r="B2" s="42" t="s">
        <v>29</v>
      </c>
      <c r="C2" s="2">
        <f>SUMIFS($F$10:$F$65504,$G$10:$G$65504, "o")+SUMIFS($F$10:$F$65504,$G$10:$G$65504, "x")+SUMIFS($F$10:$F$65504,$G$10:$G$65504, "!")+SUMIFS($F$10:$F$65504,$G$10:$G$65504, "")</f>
        <v>57</v>
      </c>
      <c r="D2" s="8"/>
      <c r="E2" s="19"/>
      <c r="F2" s="19"/>
      <c r="G2" s="19"/>
      <c r="H2" s="19"/>
      <c r="I2" s="19"/>
    </row>
    <row r="3" spans="1:9">
      <c r="B3" s="42" t="s">
        <v>30</v>
      </c>
      <c r="C3" s="2">
        <f>SUMIFS($F$10:$F$65504,$G$10:$G$65504, "o")</f>
        <v>16</v>
      </c>
      <c r="D3" s="8"/>
      <c r="E3" s="19"/>
      <c r="F3" s="19"/>
      <c r="G3" s="19"/>
      <c r="H3" s="19"/>
      <c r="I3" s="19"/>
    </row>
    <row r="4" spans="1:9">
      <c r="B4" s="42" t="s">
        <v>31</v>
      </c>
      <c r="C4" s="2">
        <f>SUMIFS($F$10:$F$65504,$G$10:$G$65504, "!")</f>
        <v>0</v>
      </c>
      <c r="D4" s="8"/>
      <c r="E4" s="19"/>
      <c r="F4" s="19"/>
      <c r="G4" s="19"/>
      <c r="H4" s="19"/>
      <c r="I4" s="19"/>
    </row>
    <row r="5" spans="1:9">
      <c r="B5" s="42" t="s">
        <v>32</v>
      </c>
      <c r="C5" s="2">
        <f>SUMIFS($F$10:$F$65504,$G$10:$G$65504, "")</f>
        <v>22</v>
      </c>
      <c r="D5" s="8"/>
      <c r="E5" s="19"/>
      <c r="F5" s="19"/>
      <c r="G5" s="19"/>
      <c r="H5" s="19"/>
      <c r="I5" s="19"/>
    </row>
    <row r="6" spans="1:9">
      <c r="B6" s="43" t="s">
        <v>33</v>
      </c>
      <c r="C6" s="2">
        <f>SUMIFS($F$10:$F$65504,$G$10:$G$65504, "x")</f>
        <v>19</v>
      </c>
      <c r="D6" s="8"/>
      <c r="E6" s="19"/>
      <c r="F6" s="19"/>
      <c r="G6" s="19"/>
      <c r="H6" s="19"/>
      <c r="I6" s="19"/>
    </row>
    <row r="7" spans="1:9">
      <c r="A7" s="19"/>
      <c r="B7" s="19"/>
      <c r="C7" s="19"/>
      <c r="D7" s="19"/>
      <c r="E7" s="19"/>
      <c r="F7" s="19"/>
      <c r="G7" s="19"/>
      <c r="H7" s="19"/>
      <c r="I7" s="19"/>
    </row>
    <row r="8" spans="1:9">
      <c r="A8" s="19"/>
      <c r="B8" s="49"/>
      <c r="C8" s="50"/>
      <c r="D8" s="19"/>
      <c r="E8" s="19"/>
      <c r="F8" s="19"/>
      <c r="G8" s="19"/>
      <c r="H8" s="19"/>
      <c r="I8" s="19"/>
    </row>
    <row r="9" spans="1:9">
      <c r="B9" s="44" t="s">
        <v>10</v>
      </c>
      <c r="C9" s="44" t="s">
        <v>11</v>
      </c>
      <c r="D9" s="47"/>
      <c r="E9" s="45" t="s">
        <v>12</v>
      </c>
      <c r="F9" s="44" t="s">
        <v>13</v>
      </c>
      <c r="G9" s="44" t="s">
        <v>14</v>
      </c>
    </row>
    <row r="10" spans="1:9">
      <c r="B10" s="46" t="s">
        <v>48</v>
      </c>
      <c r="C10" s="46" t="s">
        <v>49</v>
      </c>
      <c r="D10" s="1" t="s">
        <v>34</v>
      </c>
      <c r="F10" s="46">
        <v>16</v>
      </c>
      <c r="G10" s="46" t="s">
        <v>27</v>
      </c>
    </row>
    <row r="11" spans="1:9" outlineLevel="1">
      <c r="E11" s="48" t="s">
        <v>50</v>
      </c>
      <c r="G11" s="46" t="s">
        <v>27</v>
      </c>
    </row>
    <row r="12" spans="1:9" outlineLevel="1">
      <c r="E12" s="48" t="s">
        <v>51</v>
      </c>
      <c r="G12" s="46" t="s">
        <v>27</v>
      </c>
    </row>
    <row r="13" spans="1:9" outlineLevel="1">
      <c r="E13" s="48" t="s">
        <v>52</v>
      </c>
      <c r="G13" s="46" t="s">
        <v>27</v>
      </c>
    </row>
    <row r="14" spans="1:9" outlineLevel="1">
      <c r="D14" s="1" t="s">
        <v>53</v>
      </c>
      <c r="F14" s="46">
        <v>19</v>
      </c>
      <c r="G14" s="46" t="s">
        <v>25</v>
      </c>
    </row>
    <row r="15" spans="1:9">
      <c r="E15" s="48" t="s">
        <v>54</v>
      </c>
      <c r="G15" s="46" t="s">
        <v>27</v>
      </c>
    </row>
    <row r="16" spans="1:9" outlineLevel="1">
      <c r="E16" s="48" t="s">
        <v>55</v>
      </c>
      <c r="G16" s="46" t="s">
        <v>27</v>
      </c>
    </row>
    <row r="17" spans="4:7" outlineLevel="1">
      <c r="E17" s="48" t="s">
        <v>56</v>
      </c>
    </row>
    <row r="18" spans="4:7" outlineLevel="1">
      <c r="E18" s="48" t="s">
        <v>57</v>
      </c>
      <c r="G18" s="46" t="s">
        <v>25</v>
      </c>
    </row>
    <row r="19" spans="4:7">
      <c r="E19" s="48" t="s">
        <v>58</v>
      </c>
      <c r="G19" s="46" t="s">
        <v>27</v>
      </c>
    </row>
    <row r="20" spans="4:7" outlineLevel="1">
      <c r="D20" s="1" t="s">
        <v>59</v>
      </c>
      <c r="F20" s="46">
        <v>22</v>
      </c>
    </row>
    <row r="21" spans="4:7" outlineLevel="1">
      <c r="E21" s="48" t="s">
        <v>60</v>
      </c>
    </row>
    <row r="22" spans="4:7" outlineLevel="1">
      <c r="E22" s="48" t="s">
        <v>63</v>
      </c>
    </row>
    <row r="23" spans="4:7" outlineLevel="1">
      <c r="E23" s="48" t="s">
        <v>61</v>
      </c>
    </row>
    <row r="24" spans="4:7">
      <c r="E24" s="48" t="s">
        <v>62</v>
      </c>
    </row>
  </sheetData>
  <phoneticPr fontId="1" type="noConversion"/>
  <dataValidations count="1">
    <dataValidation type="list" allowBlank="1" showInputMessage="1" showErrorMessage="1" sqref="G10:G24">
      <formula1>"o,x,!"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5"/>
  <sheetViews>
    <sheetView workbookViewId="0"/>
  </sheetViews>
  <sheetFormatPr defaultRowHeight="13.5" outlineLevelRow="1"/>
  <cols>
    <col min="1" max="1" width="2.5" style="8" customWidth="1"/>
    <col min="2" max="3" width="10" style="46" customWidth="1"/>
    <col min="4" max="4" width="3.75" style="1" customWidth="1"/>
    <col min="5" max="5" width="60.625" style="48" customWidth="1"/>
    <col min="6" max="7" width="5.625" style="46" customWidth="1"/>
    <col min="8" max="36" width="9" style="8"/>
    <col min="37" max="16384" width="9" style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>
      <c r="B2" s="42" t="s">
        <v>29</v>
      </c>
      <c r="C2" s="2">
        <f>SUMIFS($F$10:$F$65483,$G$10:$G$65483, "o")+SUMIFS($F$10:$F$65483,$G$10:$G$65483, "x")+SUMIFS($F$10:$F$65483,$G$10:$G$65483, "!")+SUMIFS($F$10:$F$65483,$G$10:$G$65483, "")</f>
        <v>58</v>
      </c>
      <c r="D2" s="8"/>
      <c r="E2" s="19"/>
      <c r="F2" s="19"/>
      <c r="G2" s="19"/>
      <c r="H2" s="19"/>
      <c r="I2" s="19"/>
    </row>
    <row r="3" spans="1:9">
      <c r="B3" s="42" t="s">
        <v>30</v>
      </c>
      <c r="C3" s="2">
        <f>SUMIFS($F$10:$F$65483,$G$10:$G$65483, "o")</f>
        <v>35</v>
      </c>
      <c r="D3" s="8"/>
      <c r="E3" s="19"/>
      <c r="F3" s="19"/>
      <c r="G3" s="19"/>
      <c r="H3" s="19"/>
      <c r="I3" s="19"/>
    </row>
    <row r="4" spans="1:9">
      <c r="B4" s="42" t="s">
        <v>31</v>
      </c>
      <c r="C4" s="2">
        <f>SUMIFS($F$10:$F$65483,$G$10:$G$65483, "!")</f>
        <v>15</v>
      </c>
      <c r="D4" s="8"/>
      <c r="E4" s="19"/>
      <c r="F4" s="19"/>
      <c r="G4" s="19"/>
      <c r="H4" s="19"/>
      <c r="I4" s="19"/>
    </row>
    <row r="5" spans="1:9">
      <c r="B5" s="42" t="s">
        <v>32</v>
      </c>
      <c r="C5" s="2">
        <f>SUMIFS($F$10:$F$65483,$G$10:$G$65483, "")</f>
        <v>0</v>
      </c>
      <c r="D5" s="8"/>
      <c r="E5" s="19"/>
      <c r="F5" s="19"/>
      <c r="G5" s="19"/>
      <c r="H5" s="19"/>
      <c r="I5" s="19"/>
    </row>
    <row r="6" spans="1:9">
      <c r="B6" s="43" t="s">
        <v>33</v>
      </c>
      <c r="C6" s="2">
        <f>SUMIFS($F$10:$F$65483,$G$10:$G$65483, "x")</f>
        <v>8</v>
      </c>
      <c r="D6" s="8"/>
      <c r="E6" s="19"/>
      <c r="F6" s="19"/>
      <c r="G6" s="19"/>
      <c r="H6" s="19"/>
      <c r="I6" s="19"/>
    </row>
    <row r="7" spans="1:9">
      <c r="A7" s="19"/>
      <c r="B7" s="19"/>
      <c r="C7" s="19"/>
      <c r="D7" s="19"/>
      <c r="E7" s="19"/>
      <c r="F7" s="19"/>
      <c r="G7" s="19"/>
      <c r="H7" s="19"/>
      <c r="I7" s="19"/>
    </row>
    <row r="8" spans="1:9">
      <c r="A8" s="19"/>
      <c r="B8" s="49"/>
      <c r="C8" s="50"/>
      <c r="D8" s="19"/>
      <c r="E8" s="19"/>
      <c r="F8" s="19"/>
      <c r="G8" s="19"/>
      <c r="H8" s="19"/>
      <c r="I8" s="19"/>
    </row>
    <row r="9" spans="1:9">
      <c r="B9" s="44" t="s">
        <v>10</v>
      </c>
      <c r="C9" s="44" t="s">
        <v>11</v>
      </c>
      <c r="D9" s="47"/>
      <c r="E9" s="45" t="s">
        <v>12</v>
      </c>
      <c r="F9" s="44" t="s">
        <v>13</v>
      </c>
      <c r="G9" s="44" t="s">
        <v>14</v>
      </c>
    </row>
    <row r="10" spans="1:9">
      <c r="B10" s="46" t="s">
        <v>64</v>
      </c>
      <c r="C10" s="46" t="s">
        <v>65</v>
      </c>
      <c r="D10" s="1" t="s">
        <v>66</v>
      </c>
      <c r="F10" s="46">
        <v>8</v>
      </c>
      <c r="G10" s="46" t="s">
        <v>25</v>
      </c>
    </row>
    <row r="11" spans="1:9" outlineLevel="1">
      <c r="E11" s="48" t="s">
        <v>35</v>
      </c>
      <c r="G11" s="46" t="s">
        <v>27</v>
      </c>
    </row>
    <row r="12" spans="1:9" outlineLevel="1">
      <c r="E12" s="48" t="s">
        <v>37</v>
      </c>
      <c r="G12" s="46" t="s">
        <v>25</v>
      </c>
    </row>
    <row r="13" spans="1:9" outlineLevel="1">
      <c r="E13" s="48" t="s">
        <v>67</v>
      </c>
    </row>
    <row r="14" spans="1:9" outlineLevel="1">
      <c r="D14" s="1" t="s">
        <v>68</v>
      </c>
      <c r="F14" s="46">
        <v>15</v>
      </c>
      <c r="G14" s="46" t="s">
        <v>28</v>
      </c>
    </row>
    <row r="15" spans="1:9">
      <c r="E15" s="48" t="s">
        <v>60</v>
      </c>
      <c r="G15" s="46" t="s">
        <v>27</v>
      </c>
    </row>
    <row r="16" spans="1:9" outlineLevel="1">
      <c r="E16" s="48" t="s">
        <v>63</v>
      </c>
      <c r="G16" s="46" t="s">
        <v>27</v>
      </c>
    </row>
    <row r="17" spans="4:7" outlineLevel="1">
      <c r="E17" s="48" t="s">
        <v>61</v>
      </c>
      <c r="G17" s="46" t="s">
        <v>28</v>
      </c>
    </row>
    <row r="18" spans="4:7" outlineLevel="1">
      <c r="E18" s="48" t="s">
        <v>62</v>
      </c>
      <c r="G18" s="46" t="s">
        <v>25</v>
      </c>
    </row>
    <row r="19" spans="4:7">
      <c r="D19" s="1" t="s">
        <v>72</v>
      </c>
      <c r="F19" s="46">
        <v>15</v>
      </c>
      <c r="G19" s="46" t="s">
        <v>26</v>
      </c>
    </row>
    <row r="20" spans="4:7" outlineLevel="1">
      <c r="E20" s="48" t="s">
        <v>69</v>
      </c>
      <c r="G20" s="46" t="s">
        <v>27</v>
      </c>
    </row>
    <row r="21" spans="4:7" outlineLevel="1">
      <c r="E21" s="48" t="s">
        <v>70</v>
      </c>
      <c r="G21" s="46" t="s">
        <v>27</v>
      </c>
    </row>
    <row r="22" spans="4:7" outlineLevel="1">
      <c r="D22" s="1" t="s">
        <v>71</v>
      </c>
      <c r="F22" s="46">
        <v>20</v>
      </c>
      <c r="G22" s="46" t="s">
        <v>27</v>
      </c>
    </row>
    <row r="23" spans="4:7" outlineLevel="1">
      <c r="E23" s="48" t="s">
        <v>73</v>
      </c>
      <c r="G23" s="46" t="s">
        <v>27</v>
      </c>
    </row>
    <row r="24" spans="4:7">
      <c r="E24" s="48" t="s">
        <v>74</v>
      </c>
      <c r="G24" s="46" t="s">
        <v>27</v>
      </c>
    </row>
    <row r="25" spans="4:7">
      <c r="E25" s="48" t="s">
        <v>75</v>
      </c>
      <c r="G25" s="46" t="s">
        <v>27</v>
      </c>
    </row>
  </sheetData>
  <phoneticPr fontId="1" type="noConversion"/>
  <dataValidations count="1">
    <dataValidation type="list" allowBlank="1" showInputMessage="1" showErrorMessage="1" sqref="G10:G25">
      <formula1>"o,x,!"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38"/>
  <sheetViews>
    <sheetView workbookViewId="0"/>
  </sheetViews>
  <sheetFormatPr defaultRowHeight="13.5" outlineLevelRow="1"/>
  <cols>
    <col min="1" max="1" width="2.5" style="8" customWidth="1"/>
    <col min="2" max="3" width="10" style="46" customWidth="1"/>
    <col min="4" max="4" width="3.75" style="1" customWidth="1"/>
    <col min="5" max="5" width="60.625" style="48" customWidth="1"/>
    <col min="6" max="7" width="5.625" style="46" customWidth="1"/>
    <col min="8" max="36" width="9" style="8"/>
    <col min="37" max="16384" width="9" style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>
      <c r="B2" s="42" t="s">
        <v>29</v>
      </c>
      <c r="C2" s="2">
        <f>SUMIFS($F$10:$F$65505,$G$10:$G$65505, "o")+SUMIFS($F$10:$F$65505,$G$10:$G$65505, "x")+SUMIFS($F$10:$F$65505,$G$10:$G$65505, "!")+SUMIFS($F$10:$F$65505,$G$10:$G$65505, "")</f>
        <v>100</v>
      </c>
      <c r="D2" s="8"/>
      <c r="E2" s="19"/>
      <c r="F2" s="19"/>
      <c r="G2" s="19"/>
      <c r="H2" s="19"/>
      <c r="I2" s="19"/>
    </row>
    <row r="3" spans="1:9">
      <c r="B3" s="42" t="s">
        <v>30</v>
      </c>
      <c r="C3" s="2">
        <f>SUMIFS($F$10:$F$65505,$G$10:$G$65505, "o")</f>
        <v>60</v>
      </c>
      <c r="D3" s="8"/>
      <c r="E3" s="19"/>
      <c r="F3" s="19"/>
      <c r="G3" s="19"/>
      <c r="H3" s="19"/>
      <c r="I3" s="19"/>
    </row>
    <row r="4" spans="1:9">
      <c r="B4" s="42" t="s">
        <v>31</v>
      </c>
      <c r="C4" s="2">
        <f>SUMIFS($F$10:$F$65505,$G$10:$G$65505, "!")</f>
        <v>0</v>
      </c>
      <c r="D4" s="8"/>
      <c r="E4" s="19"/>
      <c r="F4" s="19"/>
      <c r="G4" s="19"/>
      <c r="H4" s="19"/>
      <c r="I4" s="19"/>
    </row>
    <row r="5" spans="1:9">
      <c r="B5" s="42" t="s">
        <v>32</v>
      </c>
      <c r="C5" s="2">
        <f>SUMIFS($F$10:$F$65505,$G$10:$G$65505, "")</f>
        <v>0</v>
      </c>
      <c r="D5" s="8"/>
      <c r="E5" s="19"/>
      <c r="F5" s="19"/>
      <c r="G5" s="19"/>
      <c r="H5" s="19"/>
      <c r="I5" s="19"/>
    </row>
    <row r="6" spans="1:9">
      <c r="B6" s="43" t="s">
        <v>33</v>
      </c>
      <c r="C6" s="2">
        <f>SUMIFS($F$10:$F$65505,$G$10:$G$65505, "x")</f>
        <v>40</v>
      </c>
      <c r="D6" s="8"/>
      <c r="E6" s="19"/>
      <c r="F6" s="19"/>
      <c r="G6" s="19"/>
      <c r="H6" s="19"/>
      <c r="I6" s="19"/>
    </row>
    <row r="7" spans="1:9">
      <c r="A7" s="19"/>
      <c r="B7" s="19"/>
      <c r="C7" s="19"/>
      <c r="D7" s="19"/>
      <c r="E7" s="19"/>
      <c r="F7" s="19"/>
      <c r="G7" s="19"/>
      <c r="H7" s="19"/>
      <c r="I7" s="19"/>
    </row>
    <row r="8" spans="1:9">
      <c r="A8" s="19"/>
      <c r="B8" s="49"/>
      <c r="C8" s="50"/>
      <c r="D8" s="19"/>
      <c r="E8" s="19"/>
      <c r="F8" s="19"/>
      <c r="G8" s="19"/>
      <c r="H8" s="19"/>
      <c r="I8" s="19"/>
    </row>
    <row r="9" spans="1:9">
      <c r="B9" s="44" t="s">
        <v>10</v>
      </c>
      <c r="C9" s="44" t="s">
        <v>11</v>
      </c>
      <c r="D9" s="47"/>
      <c r="E9" s="45" t="s">
        <v>12</v>
      </c>
      <c r="F9" s="44" t="s">
        <v>13</v>
      </c>
      <c r="G9" s="44" t="s">
        <v>14</v>
      </c>
    </row>
    <row r="10" spans="1:9">
      <c r="B10" s="46" t="s">
        <v>23</v>
      </c>
      <c r="C10" s="46" t="s">
        <v>16</v>
      </c>
      <c r="D10" s="1" t="s">
        <v>34</v>
      </c>
      <c r="F10" s="46">
        <v>10</v>
      </c>
      <c r="G10" s="46" t="s">
        <v>27</v>
      </c>
    </row>
    <row r="11" spans="1:9" outlineLevel="1">
      <c r="E11" s="48" t="s">
        <v>50</v>
      </c>
      <c r="G11" s="46" t="s">
        <v>27</v>
      </c>
    </row>
    <row r="12" spans="1:9" outlineLevel="1">
      <c r="E12" s="48" t="s">
        <v>51</v>
      </c>
      <c r="G12" s="46" t="s">
        <v>27</v>
      </c>
    </row>
    <row r="13" spans="1:9" outlineLevel="1">
      <c r="E13" s="48" t="s">
        <v>52</v>
      </c>
      <c r="G13" s="46" t="s">
        <v>27</v>
      </c>
    </row>
    <row r="14" spans="1:9" outlineLevel="1">
      <c r="D14" s="1" t="s">
        <v>53</v>
      </c>
      <c r="F14" s="46">
        <v>20</v>
      </c>
      <c r="G14" s="46" t="s">
        <v>25</v>
      </c>
    </row>
    <row r="15" spans="1:9">
      <c r="E15" s="48" t="s">
        <v>54</v>
      </c>
      <c r="G15" s="46" t="s">
        <v>27</v>
      </c>
    </row>
    <row r="16" spans="1:9" outlineLevel="1">
      <c r="E16" s="48" t="s">
        <v>55</v>
      </c>
      <c r="G16" s="46" t="s">
        <v>25</v>
      </c>
    </row>
    <row r="17" spans="3:7" outlineLevel="1">
      <c r="E17" s="48" t="s">
        <v>56</v>
      </c>
      <c r="G17" s="46" t="s">
        <v>25</v>
      </c>
    </row>
    <row r="18" spans="3:7" outlineLevel="1">
      <c r="E18" s="48" t="s">
        <v>57</v>
      </c>
      <c r="G18" s="46" t="s">
        <v>27</v>
      </c>
    </row>
    <row r="19" spans="3:7">
      <c r="E19" s="48" t="s">
        <v>58</v>
      </c>
      <c r="G19" s="46" t="s">
        <v>27</v>
      </c>
    </row>
    <row r="20" spans="3:7" outlineLevel="1">
      <c r="D20" s="1" t="s">
        <v>59</v>
      </c>
      <c r="F20" s="46">
        <v>15</v>
      </c>
      <c r="G20" s="46" t="s">
        <v>27</v>
      </c>
    </row>
    <row r="21" spans="3:7" outlineLevel="1">
      <c r="E21" s="48" t="s">
        <v>60</v>
      </c>
      <c r="G21" s="46" t="s">
        <v>27</v>
      </c>
    </row>
    <row r="22" spans="3:7" outlineLevel="1">
      <c r="E22" s="48" t="s">
        <v>63</v>
      </c>
      <c r="G22" s="46" t="s">
        <v>27</v>
      </c>
    </row>
    <row r="23" spans="3:7" outlineLevel="1">
      <c r="E23" s="48" t="s">
        <v>61</v>
      </c>
      <c r="G23" s="46" t="s">
        <v>27</v>
      </c>
    </row>
    <row r="24" spans="3:7">
      <c r="E24" s="48" t="s">
        <v>62</v>
      </c>
      <c r="G24" s="46" t="s">
        <v>27</v>
      </c>
    </row>
    <row r="25" spans="3:7">
      <c r="C25" s="46" t="s">
        <v>76</v>
      </c>
      <c r="D25" s="1" t="s">
        <v>46</v>
      </c>
      <c r="F25" s="46">
        <v>15</v>
      </c>
      <c r="G25" s="46" t="s">
        <v>26</v>
      </c>
    </row>
    <row r="26" spans="3:7">
      <c r="E26" s="48" t="s">
        <v>35</v>
      </c>
      <c r="G26" s="46" t="s">
        <v>27</v>
      </c>
    </row>
    <row r="27" spans="3:7">
      <c r="E27" s="48" t="s">
        <v>36</v>
      </c>
      <c r="G27" s="46" t="s">
        <v>27</v>
      </c>
    </row>
    <row r="28" spans="3:7">
      <c r="E28" s="48" t="s">
        <v>37</v>
      </c>
      <c r="G28" s="46" t="s">
        <v>27</v>
      </c>
    </row>
    <row r="29" spans="3:7">
      <c r="E29" s="48" t="s">
        <v>38</v>
      </c>
      <c r="G29" s="46" t="s">
        <v>27</v>
      </c>
    </row>
    <row r="30" spans="3:7">
      <c r="D30" s="1" t="s">
        <v>47</v>
      </c>
      <c r="F30" s="46">
        <v>20</v>
      </c>
      <c r="G30" s="46" t="s">
        <v>26</v>
      </c>
    </row>
    <row r="31" spans="3:7">
      <c r="E31" s="48" t="s">
        <v>39</v>
      </c>
      <c r="G31" s="46" t="s">
        <v>27</v>
      </c>
    </row>
    <row r="32" spans="3:7">
      <c r="E32" s="48" t="s">
        <v>40</v>
      </c>
      <c r="G32" s="46" t="s">
        <v>27</v>
      </c>
    </row>
    <row r="33" spans="4:7">
      <c r="E33" s="48" t="s">
        <v>41</v>
      </c>
      <c r="G33" s="46" t="s">
        <v>27</v>
      </c>
    </row>
    <row r="34" spans="4:7">
      <c r="D34" s="1" t="s">
        <v>77</v>
      </c>
      <c r="F34" s="46">
        <v>20</v>
      </c>
      <c r="G34" s="46" t="s">
        <v>24</v>
      </c>
    </row>
    <row r="35" spans="4:7">
      <c r="E35" s="48" t="s">
        <v>78</v>
      </c>
      <c r="G35" s="46" t="s">
        <v>27</v>
      </c>
    </row>
    <row r="36" spans="4:7">
      <c r="E36" s="48" t="s">
        <v>79</v>
      </c>
      <c r="G36" s="46" t="s">
        <v>25</v>
      </c>
    </row>
    <row r="37" spans="4:7">
      <c r="E37" s="48" t="s">
        <v>80</v>
      </c>
      <c r="G37" s="46" t="s">
        <v>25</v>
      </c>
    </row>
    <row r="38" spans="4:7">
      <c r="E38" s="48" t="s">
        <v>81</v>
      </c>
      <c r="G38" s="46" t="s">
        <v>27</v>
      </c>
    </row>
  </sheetData>
  <phoneticPr fontId="1" type="noConversion"/>
  <dataValidations count="1">
    <dataValidation type="list" allowBlank="1" showInputMessage="1" showErrorMessage="1" sqref="G10:G38">
      <formula1>"o,x,!"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요약</vt:lpstr>
      <vt:lpstr>장비</vt:lpstr>
      <vt:lpstr>소모성</vt:lpstr>
      <vt:lpstr>재료</vt:lpstr>
      <vt:lpstr>유료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2011-02-21T07:51:41Z</dcterms:modified>
</cp:coreProperties>
</file>