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Report" sheetId="1" r:id="rId1"/>
    <sheet name="통계" sheetId="7" r:id="rId2"/>
    <sheet name="TC" sheetId="8" r:id="rId3"/>
  </sheets>
  <definedNames>
    <definedName name="문제발생율_기본">IF(COUNTA(통계!$5:$5)-1&lt;Report!$K$14,OFFSET(통계!$D$5,0,0,1,COUNTA(통계!$5:$5)-1),OFFSET(통계!$D$5,0,COUNTA(통계!$5:$5)-Report!$K$14-1,1,Report!$K$14))</definedName>
    <definedName name="버그케이스_기본">IF(COUNTA(통계!$10:$10)-1&lt;Report!$K$14,OFFSET(통계!$D$10,0,0,1,COUNTA(통계!$10:$10)-1),OFFSET(통계!$D$10,0,COUNTA(통계!$10:$10)-Report!$K$14-1,1,Report!$K$14))</definedName>
    <definedName name="버전_기본">IF(COUNTA(통계!$2:$2)-1&lt;Report!$K$14,OFFSET(통계!$D$2,0,0,1,COUNTA(통계!$2:$2)-1),OFFSET(통계!$D$2,0,COUNTA(통계!$2:$2)-Report!$K$14-1,1,Report!$K$14))</definedName>
  </definedNames>
  <calcPr calcId="125725"/>
</workbook>
</file>

<file path=xl/calcChain.xml><?xml version="1.0" encoding="utf-8"?>
<calcChain xmlns="http://schemas.openxmlformats.org/spreadsheetml/2006/main">
  <c r="F2" i="7"/>
  <c r="H6" i="8"/>
  <c r="H7"/>
  <c r="H3" s="1"/>
  <c r="H8"/>
  <c r="H9"/>
  <c r="H10"/>
  <c r="E2" i="7"/>
  <c r="D2"/>
  <c r="G10" i="8"/>
  <c r="F10"/>
  <c r="G9"/>
  <c r="F9"/>
  <c r="G8"/>
  <c r="F8"/>
  <c r="G7"/>
  <c r="F7"/>
  <c r="G6"/>
  <c r="F6"/>
  <c r="F4" l="1"/>
  <c r="E7" i="7"/>
  <c r="F9"/>
  <c r="F4" s="1"/>
  <c r="F8"/>
  <c r="F10"/>
  <c r="F6"/>
  <c r="F7"/>
  <c r="H5" i="8"/>
  <c r="H4"/>
  <c r="E8" i="7"/>
  <c r="E9"/>
  <c r="E10"/>
  <c r="E6"/>
  <c r="G3" i="8"/>
  <c r="F3"/>
  <c r="F5"/>
  <c r="G5"/>
  <c r="G4"/>
  <c r="F3" i="7" l="1"/>
  <c r="F5"/>
  <c r="E4"/>
  <c r="E3" l="1"/>
  <c r="E5"/>
  <c r="K4" i="1"/>
  <c r="K8"/>
  <c r="D8" i="7"/>
  <c r="G10" i="1" s="1"/>
  <c r="D9" i="7"/>
  <c r="D4" s="1"/>
  <c r="J9" i="1" s="1"/>
  <c r="E10"/>
  <c r="D6" i="7"/>
  <c r="D10"/>
  <c r="K10" i="1" s="1"/>
  <c r="D7" i="7"/>
  <c r="I10" i="1" l="1"/>
  <c r="D5" i="7"/>
  <c r="D9" i="1" s="1"/>
  <c r="D3" i="7"/>
  <c r="G9" i="1" s="1"/>
</calcChain>
</file>

<file path=xl/sharedStrings.xml><?xml version="1.0" encoding="utf-8"?>
<sst xmlns="http://schemas.openxmlformats.org/spreadsheetml/2006/main" count="223" uniqueCount="106">
  <si>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</si>
  <si>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</si>
  <si>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</si>
  <si>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캐릭터</t>
    <phoneticPr fontId="1" type="noConversion"/>
  </si>
  <si>
    <t>테스트정상</t>
    <phoneticPr fontId="1" type="noConversion"/>
  </si>
  <si>
    <t>테스트대상</t>
    <phoneticPr fontId="1" type="noConversion"/>
  </si>
  <si>
    <t>테스트불가</t>
    <phoneticPr fontId="1" type="noConversion"/>
  </si>
  <si>
    <t>버그케이스</t>
    <phoneticPr fontId="1" type="noConversion"/>
  </si>
  <si>
    <t>스킬</t>
    <phoneticPr fontId="1" type="noConversion"/>
  </si>
  <si>
    <t>버전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</si>
  <si>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</si>
  <si>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</si>
  <si>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</si>
  <si>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</si>
  <si>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</si>
  <si>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</si>
  <si>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</si>
  <si>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</si>
  <si>
    <t>■ 문제 발생률(%)</t>
    <phoneticPr fontId="1" type="noConversion"/>
  </si>
  <si>
    <t>■ 버그 케이스(건)</t>
    <phoneticPr fontId="1" type="noConversion"/>
  </si>
  <si>
    <t>차트에 표시할 버전 개수</t>
    <phoneticPr fontId="1" type="noConversion"/>
  </si>
  <si>
    <t xml:space="preserve">최종 버전 : </t>
    <phoneticPr fontId="1" type="noConversion"/>
  </si>
  <si>
    <t>거래</t>
    <phoneticPr fontId="1" type="noConversion"/>
  </si>
  <si>
    <t>테스트 리포트 요약</t>
    <phoneticPr fontId="1" type="noConversion"/>
  </si>
  <si>
    <t>퀘스트</t>
    <phoneticPr fontId="1" type="noConversion"/>
  </si>
  <si>
    <t>Kor.1</t>
    <phoneticPr fontId="1" type="noConversion"/>
  </si>
  <si>
    <t>Kor.2</t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</si>
  <si>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</si>
  <si>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</si>
  <si>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</si>
  <si>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</si>
  <si>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</si>
  <si>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</si>
  <si>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</si>
  <si>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!</t>
    <phoneticPr fontId="1" type="noConversion"/>
  </si>
  <si>
    <t>버그 케이스</t>
    <phoneticPr fontId="1" type="noConversion"/>
  </si>
  <si>
    <t>x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</si>
  <si>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</si>
  <si>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</si>
  <si>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</si>
  <si>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가중치</t>
    <phoneticPr fontId="1" type="noConversion"/>
  </si>
  <si>
    <t>결과</t>
    <phoneticPr fontId="1" type="noConversion"/>
  </si>
  <si>
    <t>접속</t>
    <phoneticPr fontId="1" type="noConversion"/>
  </si>
  <si>
    <t>로그인</t>
    <phoneticPr fontId="1" type="noConversion"/>
  </si>
  <si>
    <t>게임 서버에 정상적으로 로그인 된다</t>
    <phoneticPr fontId="1" type="noConversion"/>
  </si>
  <si>
    <t>계정에 등록된 캐릭터 목록이 정상적으로 표시된다</t>
    <phoneticPr fontId="1" type="noConversion"/>
  </si>
  <si>
    <t>캐릭터를 정상적으로 삭제할 수 있다</t>
    <phoneticPr fontId="1" type="noConversion"/>
  </si>
  <si>
    <t>캐릭터가 6개가 아니면 캐릭터를 정상적으로 생성할 수 있다</t>
    <phoneticPr fontId="1" type="noConversion"/>
  </si>
  <si>
    <t>캐릭터를 선택해서 월드에 정상적으로 진입할 수 있다</t>
    <phoneticPr fontId="1" type="noConversion"/>
  </si>
  <si>
    <t>UI</t>
    <phoneticPr fontId="1" type="noConversion"/>
  </si>
  <si>
    <t>NPC</t>
    <phoneticPr fontId="1" type="noConversion"/>
  </si>
  <si>
    <t>화면의 기본 UI가 정상적으로 표시된다</t>
    <phoneticPr fontId="1" type="noConversion"/>
  </si>
  <si>
    <t>티이와 에른와스의 포트레이트가 정상적으로 표시된다</t>
    <phoneticPr fontId="1" type="noConversion"/>
  </si>
  <si>
    <t>티이와 대화가 가능하다</t>
    <phoneticPr fontId="1" type="noConversion"/>
  </si>
  <si>
    <t>퍼거스에게 아이템을 구입/판매 할 수 있다</t>
    <phoneticPr fontId="1" type="noConversion"/>
  </si>
  <si>
    <t>우편함</t>
    <phoneticPr fontId="1" type="noConversion"/>
  </si>
  <si>
    <t>우편을 받을 수 있고 우편 목록이 정상적으로 표시된다</t>
    <phoneticPr fontId="1" type="noConversion"/>
  </si>
  <si>
    <t>아이템을 첨부한 우편 발송이 정상적으로 된다</t>
    <phoneticPr fontId="1" type="noConversion"/>
  </si>
  <si>
    <t>첨부된 아이템을 정상적으로 받을 수 있다</t>
    <phoneticPr fontId="1" type="noConversion"/>
  </si>
  <si>
    <t>거래소</t>
    <phoneticPr fontId="1" type="noConversion"/>
  </si>
  <si>
    <t>거래소 목록이 정상적으로 출력된다</t>
    <phoneticPr fontId="1" type="noConversion"/>
  </si>
  <si>
    <t>거래소에서 아이템을 정상적으로 구매할 수 있다</t>
    <phoneticPr fontId="1" type="noConversion"/>
  </si>
  <si>
    <t>거래소에 아이템을 정상적으로 등록할 수 있다</t>
    <phoneticPr fontId="1" type="noConversion"/>
  </si>
  <si>
    <t>전투</t>
    <phoneticPr fontId="1" type="noConversion"/>
  </si>
  <si>
    <t>서로 다른 2지역의 전투 필드에 정상적으로 접속할 수 있다</t>
    <phoneticPr fontId="1" type="noConversion"/>
  </si>
  <si>
    <t>다른 사람이 만든 배에 승선 할 수 있다</t>
    <phoneticPr fontId="1" type="noConversion"/>
  </si>
  <si>
    <t>파티로 전투를 완료할 수 있다</t>
    <phoneticPr fontId="1" type="noConversion"/>
  </si>
  <si>
    <t>(U-OTP 상태 계정)에른와스의 보안상자 퀘스트를 완료할 수 있다</t>
    <phoneticPr fontId="1" type="noConversion"/>
  </si>
  <si>
    <t>업데이트</t>
    <phoneticPr fontId="1" type="noConversion"/>
  </si>
  <si>
    <t>업데이트를 정상적으로 완료할 수 있다</t>
    <phoneticPr fontId="1" type="noConversion"/>
  </si>
  <si>
    <t>설치</t>
    <phoneticPr fontId="1" type="noConversion"/>
  </si>
  <si>
    <t>(변경된 경우만)클라이언트 설치 프로그램으로 정상 설치가 가능하다</t>
    <phoneticPr fontId="1" type="noConversion"/>
  </si>
  <si>
    <t>화면 전환과 회전, 이동이 정상적으로 진행된다</t>
    <phoneticPr fontId="1" type="noConversion"/>
  </si>
  <si>
    <t>캐릭터 이동 모션에 문제가 없다</t>
    <phoneticPr fontId="1" type="noConversion"/>
  </si>
  <si>
    <t>사운드가 정상적으로 출력된다</t>
    <phoneticPr fontId="1" type="noConversion"/>
  </si>
  <si>
    <t>동기화</t>
    <phoneticPr fontId="1" type="noConversion"/>
  </si>
  <si>
    <t>파티간 플레이 정보가 정상적으로 동기화 된다</t>
    <phoneticPr fontId="1" type="noConversion"/>
  </si>
  <si>
    <t>몬스터</t>
    <phoneticPr fontId="1" type="noConversion"/>
  </si>
  <si>
    <t>몬스터가 정상적으로 스킬을 사용하고 공격한다</t>
    <phoneticPr fontId="1" type="noConversion"/>
  </si>
  <si>
    <t>몬스터의 모션이 정상이다</t>
    <phoneticPr fontId="1" type="noConversion"/>
  </si>
  <si>
    <t>몬스터에게 공격을 받으면 HP가 소모된다</t>
    <phoneticPr fontId="1" type="noConversion"/>
  </si>
  <si>
    <t>공격</t>
    <phoneticPr fontId="1" type="noConversion"/>
  </si>
  <si>
    <t>일반/스매시/잡기 공격이 가능하다</t>
    <phoneticPr fontId="1" type="noConversion"/>
  </si>
  <si>
    <t>몬스터를 공격해 죽일 수 있다</t>
    <phoneticPr fontId="1" type="noConversion"/>
  </si>
  <si>
    <t>채팅</t>
    <phoneticPr fontId="1" type="noConversion"/>
  </si>
  <si>
    <t>채팅창이 정상적으로 동작한다</t>
    <phoneticPr fontId="1" type="noConversion"/>
  </si>
  <si>
    <t>처리</t>
    <phoneticPr fontId="1" type="noConversion"/>
  </si>
  <si>
    <t>클리어, 몬스터 사냥으로 경험치를 얻을 수 있다</t>
    <phoneticPr fontId="1" type="noConversion"/>
  </si>
  <si>
    <t>AP분배</t>
    <phoneticPr fontId="1" type="noConversion"/>
  </si>
  <si>
    <t>현재 배우고 있는 스킬에 AP를 분배할 수 있고, 분배된 AP는 소모된다</t>
    <phoneticPr fontId="1" type="noConversion"/>
  </si>
  <si>
    <t>사용</t>
    <phoneticPr fontId="1" type="noConversion"/>
  </si>
  <si>
    <t>아이템</t>
    <phoneticPr fontId="1" type="noConversion"/>
  </si>
  <si>
    <t>장비 아이템을 장착하고 해제 할 수 있다</t>
    <phoneticPr fontId="1" type="noConversion"/>
  </si>
  <si>
    <t>보조 아이템을 장착하고 해제 할 수 있다</t>
    <phoneticPr fontId="1" type="noConversion"/>
  </si>
  <si>
    <t>보조 아이템을 사용할 수 있다</t>
    <phoneticPr fontId="1" type="noConversion"/>
  </si>
  <si>
    <t>옵션 창의 항목을 조절할 수 있다</t>
    <phoneticPr fontId="1" type="noConversion"/>
  </si>
  <si>
    <t>종료</t>
    <phoneticPr fontId="1" type="noConversion"/>
  </si>
  <si>
    <t>게임이 정상적으로 종료된다</t>
    <phoneticPr fontId="1" type="noConversion"/>
  </si>
  <si>
    <t>게임 가드가 정상적으로 기동된다</t>
    <phoneticPr fontId="1" type="noConversion"/>
  </si>
  <si>
    <t>Version count :</t>
    <phoneticPr fontId="1" type="noConversion"/>
  </si>
  <si>
    <t xml:space="preserve"> 표시기호 : o</t>
    <phoneticPr fontId="1" type="noConversion"/>
  </si>
  <si>
    <t xml:space="preserve"> 표시기호 : !</t>
    <phoneticPr fontId="1" type="noConversion"/>
  </si>
  <si>
    <t xml:space="preserve"> 표시기호 : x</t>
    <phoneticPr fontId="1" type="noConversion"/>
  </si>
  <si>
    <t>Kor.3</t>
  </si>
  <si>
    <t>o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</si>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</sst>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4" tint="-0.249977111117893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10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>
      <alignment vertical="center"/>
    </xf>
    <xf numFmtId="0" fontId="2" fillId="2" borderId="13" xfId="0" applyFont="1" applyFill="1" applyBorder="1" applyAlignment="1">
      <alignment horizontal="center" vertical="center"/>
    </xf>
    <xf numFmtId="9" fontId="2" fillId="2" borderId="13" xfId="0" applyNumberFormat="1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9" fontId="2" fillId="2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9" fontId="2" fillId="5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1"/>
          <c:order val="1"/>
          <c:tx>
            <c:v>버그케이스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[0]!버전_기본</c:f>
              <c:strCache>
                <c:ptCount val="3"/>
                <c:pt idx="0">
                  <c:v>Kor.1</c:v>
                </c:pt>
                <c:pt idx="1">
                  <c:v>Kor.2</c:v>
                </c:pt>
                <c:pt idx="2">
                  <c:v>Kor.3</c:v>
                </c:pt>
              </c:strCache>
            </c:strRef>
          </c:cat>
          <c:val>
            <c:numRef>
              <c:f>[0]!버그케이스_기본</c:f>
              <c:numCache>
                <c:formatCode>General</c:formatCode>
                <c:ptCount val="3"/>
                <c:pt idx="0">
                  <c:v>49</c:v>
                </c:pt>
                <c:pt idx="1">
                  <c:v>42</c:v>
                </c:pt>
                <c:pt idx="2">
                  <c:v>38</c:v>
                </c:pt>
              </c:numCache>
            </c:numRef>
          </c:val>
        </c:ser>
        <c:gapWidth val="350"/>
        <c:axId val="78169216"/>
        <c:axId val="78155136"/>
      </c:barChart>
      <c:lineChart>
        <c:grouping val="standard"/>
        <c:ser>
          <c:idx val="0"/>
          <c:order val="0"/>
          <c:tx>
            <c:v>문제발생률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[0]!버전_기본</c:f>
              <c:strCache>
                <c:ptCount val="3"/>
                <c:pt idx="0">
                  <c:v>Kor.1</c:v>
                </c:pt>
                <c:pt idx="1">
                  <c:v>Kor.2</c:v>
                </c:pt>
                <c:pt idx="2">
                  <c:v>Kor.3</c:v>
                </c:pt>
              </c:strCache>
            </c:strRef>
          </c:cat>
          <c:val>
            <c:numRef>
              <c:f>[0]!문제발생율_기본</c:f>
              <c:numCache>
                <c:formatCode>0%</c:formatCode>
                <c:ptCount val="3"/>
                <c:pt idx="0">
                  <c:v>0.33628318584070799</c:v>
                </c:pt>
                <c:pt idx="1">
                  <c:v>0.27500000000000002</c:v>
                </c:pt>
                <c:pt idx="2">
                  <c:v>0.18775510204081633</c:v>
                </c:pt>
              </c:numCache>
            </c:numRef>
          </c:val>
        </c:ser>
        <c:marker val="1"/>
        <c:axId val="78152064"/>
        <c:axId val="78153600"/>
      </c:lineChart>
      <c:catAx>
        <c:axId val="78152064"/>
        <c:scaling>
          <c:orientation val="minMax"/>
        </c:scaling>
        <c:axPos val="b"/>
        <c:numFmt formatCode="General" sourceLinked="1"/>
        <c:tickLblPos val="nextTo"/>
        <c:crossAx val="78153600"/>
        <c:crosses val="autoZero"/>
        <c:auto val="1"/>
        <c:lblAlgn val="ctr"/>
        <c:lblOffset val="100"/>
      </c:catAx>
      <c:valAx>
        <c:axId val="78153600"/>
        <c:scaling>
          <c:orientation val="minMax"/>
        </c:scaling>
        <c:axPos val="l"/>
        <c:majorGridlines/>
        <c:numFmt formatCode="0%" sourceLinked="1"/>
        <c:tickLblPos val="nextTo"/>
        <c:crossAx val="78152064"/>
        <c:crosses val="autoZero"/>
        <c:crossBetween val="between"/>
      </c:valAx>
      <c:valAx>
        <c:axId val="78155136"/>
        <c:scaling>
          <c:orientation val="minMax"/>
        </c:scaling>
        <c:axPos val="r"/>
        <c:numFmt formatCode="General" sourceLinked="1"/>
        <c:tickLblPos val="nextTo"/>
        <c:crossAx val="78169216"/>
        <c:crosses val="max"/>
        <c:crossBetween val="between"/>
      </c:valAx>
      <c:catAx>
        <c:axId val="78169216"/>
        <c:scaling>
          <c:orientation val="minMax"/>
        </c:scaling>
        <c:delete val="1"/>
        <c:axPos val="b"/>
        <c:numFmt formatCode="General" sourceLinked="1"/>
        <c:tickLblPos val="none"/>
        <c:crossAx val="7815513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11</xdr:col>
      <xdr:colOff>0</xdr:colOff>
      <xdr:row>34</xdr:row>
      <xdr:rowOff>85725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/>
  </sheetViews>
  <sheetFormatPr defaultRowHeight="13.5"/>
  <cols>
    <col min="1" max="2" width="3.625" style="1" customWidth="1"/>
    <col min="3" max="11" width="10.625" style="1" customWidth="1"/>
    <col min="12" max="12" width="3.625" style="1" customWidth="1"/>
    <col min="13" max="16384" width="9" style="1"/>
  </cols>
  <sheetData>
    <row r="2" spans="2:12" ht="14.25" thickBot="1"/>
    <row r="3" spans="2:1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>
      <c r="B4" s="14"/>
      <c r="C4" s="8"/>
      <c r="D4" s="8"/>
      <c r="E4" s="8"/>
      <c r="F4" s="8"/>
      <c r="G4" s="8"/>
      <c r="H4" s="8"/>
      <c r="I4" s="8"/>
      <c r="J4" s="15" t="s">
        <v>99</v>
      </c>
      <c r="K4" s="15">
        <f>COUNTA(통계!$2:$2)-1</f>
        <v>3</v>
      </c>
      <c r="L4" s="16"/>
    </row>
    <row r="5" spans="2:12" ht="30" customHeight="1">
      <c r="B5" s="14"/>
      <c r="C5" s="41" t="s">
        <v>23</v>
      </c>
      <c r="D5" s="42"/>
      <c r="E5" s="42"/>
      <c r="F5" s="42"/>
      <c r="G5" s="42"/>
      <c r="H5" s="42"/>
      <c r="I5" s="42"/>
      <c r="J5" s="42"/>
      <c r="K5" s="43"/>
      <c r="L5" s="16"/>
    </row>
    <row r="6" spans="2:12">
      <c r="B6" s="14"/>
      <c r="C6" s="8"/>
      <c r="D6" s="8"/>
      <c r="E6" s="8"/>
      <c r="F6" s="8"/>
      <c r="G6" s="8"/>
      <c r="H6" s="8"/>
      <c r="I6" s="8"/>
      <c r="J6" s="8"/>
      <c r="K6" s="8"/>
      <c r="L6" s="16"/>
    </row>
    <row r="7" spans="2:12">
      <c r="B7" s="14"/>
      <c r="C7" s="8"/>
      <c r="D7" s="8"/>
      <c r="E7" s="8"/>
      <c r="F7" s="8"/>
      <c r="G7" s="8"/>
      <c r="H7" s="8"/>
      <c r="I7" s="8"/>
      <c r="J7" s="8"/>
      <c r="K7" s="8"/>
      <c r="L7" s="16"/>
    </row>
    <row r="8" spans="2:12" ht="14.25" thickBot="1">
      <c r="B8" s="14"/>
      <c r="E8" s="8"/>
      <c r="F8" s="8"/>
      <c r="G8" s="8"/>
      <c r="H8" s="8"/>
      <c r="I8" s="8"/>
      <c r="J8" s="8" t="s">
        <v>21</v>
      </c>
      <c r="K8" s="22" t="str">
        <f ca="1">OFFSET(통계!D2,0,COUNTA(통계!$2:$2)-2,1,1)</f>
        <v>Kor.3</v>
      </c>
      <c r="L8" s="16"/>
    </row>
    <row r="9" spans="2:12" ht="60" customHeight="1" thickBot="1">
      <c r="B9" s="14"/>
      <c r="C9" s="24" t="s">
        <v>0</v>
      </c>
      <c r="D9" s="44">
        <f ca="1">OFFSET(통계!D5,0,COUNTA(통계!$5:$5)-2,1,1)</f>
        <v>0.18775510204081633</v>
      </c>
      <c r="E9" s="45"/>
      <c r="F9" s="23" t="s">
        <v>1</v>
      </c>
      <c r="G9" s="44">
        <f ca="1">OFFSET(통계!D3,0,COUNTA(통계!$3:$3)-2,1,1)</f>
        <v>1</v>
      </c>
      <c r="H9" s="45"/>
      <c r="I9" s="24" t="s">
        <v>2</v>
      </c>
      <c r="J9" s="44">
        <f ca="1">OFFSET(통계!D4,0,COUNTA(통계!$4:$4)-2,1,1)</f>
        <v>3.2653061224489799E-2</v>
      </c>
      <c r="K9" s="45"/>
      <c r="L9" s="16"/>
    </row>
    <row r="10" spans="2:12">
      <c r="B10" s="14"/>
      <c r="C10" s="8"/>
      <c r="D10" s="2" t="s">
        <v>5</v>
      </c>
      <c r="E10" s="3">
        <f ca="1">OFFSET(통계!D6,0,COUNTA(통계!$6:$6)-2,1,1)</f>
        <v>245</v>
      </c>
      <c r="F10" s="2" t="s">
        <v>4</v>
      </c>
      <c r="G10" s="3">
        <f ca="1">OFFSET(통계!D8,0,COUNTA(통계!$8:$8)-2,1,1)</f>
        <v>199</v>
      </c>
      <c r="H10" s="2" t="s">
        <v>6</v>
      </c>
      <c r="I10" s="3">
        <f ca="1">OFFSET(통계!D9,0,COUNTA(통계!$9:$9)-2,1,1)</f>
        <v>8</v>
      </c>
      <c r="J10" s="2" t="s">
        <v>7</v>
      </c>
      <c r="K10" s="3">
        <f ca="1">OFFSET(통계!D10,0,COUNTA(통계!$10:$10)-2,1,1)</f>
        <v>38</v>
      </c>
      <c r="L10" s="16"/>
    </row>
    <row r="11" spans="2:12">
      <c r="B11" s="14"/>
      <c r="C11" s="5"/>
      <c r="D11" s="4"/>
      <c r="E11" s="5"/>
      <c r="F11" s="4"/>
      <c r="G11" s="5"/>
      <c r="H11" s="4"/>
      <c r="I11" s="5"/>
      <c r="J11" s="4"/>
      <c r="K11" s="5"/>
      <c r="L11" s="16"/>
    </row>
    <row r="12" spans="2:12">
      <c r="B12" s="14"/>
      <c r="C12" s="5"/>
      <c r="D12" s="4"/>
      <c r="E12" s="5"/>
      <c r="F12" s="4"/>
      <c r="G12" s="5"/>
      <c r="H12" s="4"/>
      <c r="I12" s="5"/>
      <c r="J12" s="4"/>
      <c r="K12" s="5"/>
      <c r="L12" s="16"/>
    </row>
    <row r="13" spans="2:12">
      <c r="B13" s="14"/>
      <c r="C13" s="17" t="s">
        <v>18</v>
      </c>
      <c r="D13" s="4"/>
      <c r="E13" s="5"/>
      <c r="F13" s="4"/>
      <c r="G13" s="5"/>
      <c r="H13" s="6"/>
      <c r="L13" s="16"/>
    </row>
    <row r="14" spans="2:12">
      <c r="B14" s="14"/>
      <c r="C14" s="18" t="s">
        <v>19</v>
      </c>
      <c r="D14" s="4"/>
      <c r="E14" s="5"/>
      <c r="F14" s="4"/>
      <c r="G14" s="5"/>
      <c r="H14" s="4"/>
      <c r="I14" s="46" t="s">
        <v>20</v>
      </c>
      <c r="J14" s="46"/>
      <c r="K14" s="9">
        <v>6</v>
      </c>
      <c r="L14" s="16"/>
    </row>
    <row r="15" spans="2:12">
      <c r="B15" s="14"/>
      <c r="C15" s="8"/>
      <c r="D15" s="7"/>
      <c r="E15" s="8"/>
      <c r="F15" s="7"/>
      <c r="G15" s="8"/>
      <c r="H15" s="7"/>
      <c r="I15" s="8"/>
      <c r="J15" s="7"/>
      <c r="K15" s="8"/>
      <c r="L15" s="16"/>
    </row>
    <row r="16" spans="2:12">
      <c r="B16" s="14"/>
      <c r="C16" s="8"/>
      <c r="D16" s="7"/>
      <c r="E16" s="8"/>
      <c r="F16" s="7"/>
      <c r="G16" s="8"/>
      <c r="H16" s="7"/>
      <c r="I16" s="8"/>
      <c r="J16" s="7"/>
      <c r="K16" s="8"/>
      <c r="L16" s="16"/>
    </row>
    <row r="17" spans="2:12">
      <c r="B17" s="14"/>
      <c r="C17" s="8"/>
      <c r="D17" s="7"/>
      <c r="E17" s="8"/>
      <c r="F17" s="7"/>
      <c r="G17" s="8"/>
      <c r="H17" s="7"/>
      <c r="I17" s="8"/>
      <c r="J17" s="7"/>
      <c r="K17" s="8"/>
      <c r="L17" s="16"/>
    </row>
    <row r="18" spans="2:12">
      <c r="B18" s="14"/>
      <c r="C18" s="8"/>
      <c r="D18" s="7"/>
      <c r="E18" s="8"/>
      <c r="F18" s="7"/>
      <c r="G18" s="8"/>
      <c r="H18" s="7"/>
      <c r="I18" s="8"/>
      <c r="J18" s="7"/>
      <c r="K18" s="8"/>
      <c r="L18" s="16"/>
    </row>
    <row r="19" spans="2:12">
      <c r="B19" s="14"/>
      <c r="C19" s="8"/>
      <c r="D19" s="7"/>
      <c r="E19" s="8"/>
      <c r="F19" s="7"/>
      <c r="G19" s="8"/>
      <c r="H19" s="7"/>
      <c r="I19" s="8"/>
      <c r="J19" s="7"/>
      <c r="K19" s="8"/>
      <c r="L19" s="16"/>
    </row>
    <row r="20" spans="2:12">
      <c r="B20" s="14"/>
      <c r="C20" s="8"/>
      <c r="D20" s="7"/>
      <c r="E20" s="8"/>
      <c r="F20" s="7"/>
      <c r="G20" s="8"/>
      <c r="H20" s="7"/>
      <c r="I20" s="8"/>
      <c r="J20" s="7"/>
      <c r="K20" s="8"/>
      <c r="L20" s="16"/>
    </row>
    <row r="21" spans="2:12">
      <c r="B21" s="14"/>
      <c r="C21" s="8"/>
      <c r="D21" s="7"/>
      <c r="E21" s="8"/>
      <c r="F21" s="7"/>
      <c r="G21" s="8"/>
      <c r="H21" s="7"/>
      <c r="I21" s="8"/>
      <c r="J21" s="7"/>
      <c r="K21" s="8"/>
      <c r="L21" s="16"/>
    </row>
    <row r="22" spans="2:12">
      <c r="B22" s="14"/>
      <c r="C22" s="8"/>
      <c r="D22" s="7"/>
      <c r="E22" s="8"/>
      <c r="F22" s="7"/>
      <c r="G22" s="8"/>
      <c r="H22" s="7"/>
      <c r="I22" s="8"/>
      <c r="J22" s="7"/>
      <c r="K22" s="8"/>
      <c r="L22" s="16"/>
    </row>
    <row r="23" spans="2:12">
      <c r="B23" s="14"/>
      <c r="C23" s="8"/>
      <c r="D23" s="7"/>
      <c r="E23" s="8"/>
      <c r="F23" s="7"/>
      <c r="G23" s="8"/>
      <c r="H23" s="7"/>
      <c r="I23" s="8"/>
      <c r="J23" s="7"/>
      <c r="K23" s="8"/>
      <c r="L23" s="16"/>
    </row>
    <row r="24" spans="2:12">
      <c r="B24" s="14"/>
      <c r="C24" s="8"/>
      <c r="D24" s="7"/>
      <c r="E24" s="8"/>
      <c r="F24" s="7"/>
      <c r="G24" s="8"/>
      <c r="H24" s="7"/>
      <c r="I24" s="8"/>
      <c r="J24" s="7"/>
      <c r="K24" s="8"/>
      <c r="L24" s="16"/>
    </row>
    <row r="25" spans="2:12">
      <c r="B25" s="14"/>
      <c r="C25" s="8"/>
      <c r="D25" s="7"/>
      <c r="E25" s="8"/>
      <c r="F25" s="7"/>
      <c r="G25" s="8"/>
      <c r="H25" s="7"/>
      <c r="I25" s="8"/>
      <c r="J25" s="7"/>
      <c r="K25" s="8"/>
      <c r="L25" s="16"/>
    </row>
    <row r="26" spans="2:12">
      <c r="B26" s="14"/>
      <c r="C26" s="8"/>
      <c r="D26" s="7"/>
      <c r="E26" s="8"/>
      <c r="F26" s="7"/>
      <c r="G26" s="8"/>
      <c r="H26" s="7"/>
      <c r="I26" s="8"/>
      <c r="J26" s="7"/>
      <c r="K26" s="8"/>
      <c r="L26" s="16"/>
    </row>
    <row r="27" spans="2:12">
      <c r="B27" s="14"/>
      <c r="C27" s="8"/>
      <c r="D27" s="7"/>
      <c r="E27" s="8"/>
      <c r="F27" s="7"/>
      <c r="G27" s="8"/>
      <c r="H27" s="7"/>
      <c r="I27" s="8"/>
      <c r="J27" s="7"/>
      <c r="K27" s="8"/>
      <c r="L27" s="16"/>
    </row>
    <row r="28" spans="2:12">
      <c r="B28" s="14"/>
      <c r="C28" s="8"/>
      <c r="D28" s="7"/>
      <c r="E28" s="8"/>
      <c r="F28" s="7"/>
      <c r="G28" s="8"/>
      <c r="H28" s="7"/>
      <c r="I28" s="8"/>
      <c r="J28" s="7"/>
      <c r="K28" s="8"/>
      <c r="L28" s="16"/>
    </row>
    <row r="29" spans="2:12">
      <c r="B29" s="14"/>
      <c r="C29" s="8"/>
      <c r="D29" s="7"/>
      <c r="E29" s="8"/>
      <c r="F29" s="7"/>
      <c r="G29" s="8"/>
      <c r="H29" s="7"/>
      <c r="I29" s="8"/>
      <c r="J29" s="7"/>
      <c r="K29" s="8"/>
      <c r="L29" s="16"/>
    </row>
    <row r="30" spans="2:12">
      <c r="B30" s="14"/>
      <c r="C30" s="8"/>
      <c r="D30" s="7"/>
      <c r="E30" s="8"/>
      <c r="F30" s="7"/>
      <c r="G30" s="8"/>
      <c r="H30" s="7"/>
      <c r="I30" s="8"/>
      <c r="J30" s="7"/>
      <c r="K30" s="8"/>
      <c r="L30" s="16"/>
    </row>
    <row r="31" spans="2:12">
      <c r="B31" s="14"/>
      <c r="C31" s="8"/>
      <c r="D31" s="7"/>
      <c r="E31" s="8"/>
      <c r="F31" s="7"/>
      <c r="G31" s="8"/>
      <c r="H31" s="7"/>
      <c r="I31" s="8"/>
      <c r="J31" s="7"/>
      <c r="K31" s="8"/>
      <c r="L31" s="16"/>
    </row>
    <row r="32" spans="2:12">
      <c r="B32" s="14"/>
      <c r="C32" s="8"/>
      <c r="D32" s="7"/>
      <c r="E32" s="8"/>
      <c r="F32" s="7"/>
      <c r="G32" s="8"/>
      <c r="H32" s="7"/>
      <c r="I32" s="8"/>
      <c r="J32" s="7"/>
      <c r="K32" s="8"/>
      <c r="L32" s="16"/>
    </row>
    <row r="33" spans="2:12">
      <c r="B33" s="14"/>
      <c r="C33" s="8"/>
      <c r="D33" s="7"/>
      <c r="E33" s="8"/>
      <c r="F33" s="7"/>
      <c r="G33" s="8"/>
      <c r="H33" s="7"/>
      <c r="I33" s="8"/>
      <c r="J33" s="7"/>
      <c r="K33" s="8"/>
      <c r="L33" s="16"/>
    </row>
    <row r="34" spans="2:12">
      <c r="B34" s="14"/>
      <c r="C34" s="8"/>
      <c r="D34" s="7"/>
      <c r="E34" s="8"/>
      <c r="F34" s="7"/>
      <c r="G34" s="8"/>
      <c r="H34" s="7"/>
      <c r="I34" s="8"/>
      <c r="J34" s="7"/>
      <c r="K34" s="8"/>
      <c r="L34" s="16"/>
    </row>
    <row r="35" spans="2:12">
      <c r="B35" s="14"/>
      <c r="C35" s="8"/>
      <c r="D35" s="7"/>
      <c r="E35" s="8"/>
      <c r="F35" s="7"/>
      <c r="G35" s="8"/>
      <c r="H35" s="7"/>
      <c r="I35" s="8"/>
      <c r="J35" s="7"/>
      <c r="K35" s="8"/>
      <c r="L35" s="16"/>
    </row>
    <row r="36" spans="2:12">
      <c r="B36" s="14"/>
      <c r="C36" s="8"/>
      <c r="D36" s="8"/>
      <c r="E36" s="8"/>
      <c r="F36" s="8"/>
      <c r="G36" s="8"/>
      <c r="H36" s="8"/>
      <c r="I36" s="8"/>
      <c r="J36" s="8"/>
      <c r="K36" s="8"/>
      <c r="L36" s="16"/>
    </row>
    <row r="37" spans="2:12">
      <c r="B37" s="14"/>
      <c r="C37" s="8"/>
      <c r="D37" s="8"/>
      <c r="E37" s="8"/>
      <c r="F37" s="8"/>
      <c r="G37" s="8"/>
      <c r="H37" s="8"/>
      <c r="I37" s="8"/>
      <c r="J37" s="8"/>
      <c r="K37" s="8"/>
      <c r="L37" s="16"/>
    </row>
    <row r="38" spans="2:12" ht="14.25" thickBo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1"/>
    </row>
  </sheetData>
  <mergeCells count="5">
    <mergeCell ref="C5:K5"/>
    <mergeCell ref="D9:E9"/>
    <mergeCell ref="G9:H9"/>
    <mergeCell ref="J9:K9"/>
    <mergeCell ref="I14:J14"/>
  </mergeCells>
  <phoneticPr fontId="1" type="noConversion"/>
  <conditionalFormatting sqref="D9:E9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workbookViewId="0"/>
  </sheetViews>
  <sheetFormatPr defaultColWidth="5.625" defaultRowHeight="13.5"/>
  <cols>
    <col min="1" max="1" width="2.5" style="1" customWidth="1"/>
    <col min="2" max="16384" width="5.625" style="1"/>
  </cols>
  <sheetData>
    <row r="2" spans="2:21">
      <c r="B2" s="48" t="s">
        <v>9</v>
      </c>
      <c r="C2" s="48"/>
      <c r="D2" s="27" t="str">
        <f>IF(TC!F2&lt;&gt;"",TC!F2,"")</f>
        <v>Kor.1</v>
      </c>
      <c r="E2" s="27" t="str">
        <f>IF(TC!G2&lt;&gt;"",TC!G2,"")</f>
        <v>Kor.2</v>
      </c>
      <c r="F2" s="27" t="str">
        <f>IF(TC!H2&lt;&gt;"",TC!H2,"")</f>
        <v>Kor.3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2:21">
      <c r="B3" s="47" t="s">
        <v>10</v>
      </c>
      <c r="C3" s="47"/>
      <c r="D3" s="28">
        <f>IF(D6&lt;&gt;0,(D7/D6),0)</f>
        <v>0.92244897959183669</v>
      </c>
      <c r="E3" s="28">
        <f>IF(E6&lt;&gt;0,(E7/E6),0)</f>
        <v>0.97959183673469385</v>
      </c>
      <c r="F3" s="28">
        <f>IF(F6&lt;&gt;0,(F7/F6),0)</f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2:21">
      <c r="B4" s="47" t="s">
        <v>11</v>
      </c>
      <c r="C4" s="47"/>
      <c r="D4" s="28">
        <f>IF(D9&lt;&gt;0,D9/D6,0)</f>
        <v>0.11020408163265306</v>
      </c>
      <c r="E4" s="28">
        <f>IF(E9&lt;&gt;0,E9/E6,0)</f>
        <v>9.7959183673469383E-2</v>
      </c>
      <c r="F4" s="28">
        <f>IF(F9&lt;&gt;0,F9/F6,0)</f>
        <v>3.2653061224489799E-2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1">
      <c r="B5" s="48" t="s">
        <v>12</v>
      </c>
      <c r="C5" s="48"/>
      <c r="D5" s="28">
        <f>IF(D7&lt;&gt;0,(D9+D10)/D7,0)</f>
        <v>0.33628318584070799</v>
      </c>
      <c r="E5" s="28">
        <f>IF(E7&lt;&gt;0,(E9+E10)/E7,0)</f>
        <v>0.27500000000000002</v>
      </c>
      <c r="F5" s="28">
        <f>IF(F7&lt;&gt;0,(F9+F10)/F7,0)</f>
        <v>0.18775510204081633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2:21">
      <c r="B6" s="47" t="s">
        <v>13</v>
      </c>
      <c r="C6" s="47"/>
      <c r="D6" s="29">
        <f>IF(D$2&lt;&gt;"",TC!F6,"")</f>
        <v>245</v>
      </c>
      <c r="E6" s="29">
        <f>IF(E$2&lt;&gt;"",TC!G6,"")</f>
        <v>245</v>
      </c>
      <c r="F6" s="29">
        <f>IF(F$2&lt;&gt;"",TC!H6,"")</f>
        <v>245</v>
      </c>
    </row>
    <row r="7" spans="2:21">
      <c r="B7" s="47" t="s">
        <v>14</v>
      </c>
      <c r="C7" s="47"/>
      <c r="D7" s="29">
        <f>IF(D$2&lt;&gt;"",TC!F7,"")</f>
        <v>226</v>
      </c>
      <c r="E7" s="29">
        <f>IF(E$2&lt;&gt;"",TC!G7,"")</f>
        <v>240</v>
      </c>
      <c r="F7" s="29">
        <f>IF(F$2&lt;&gt;"",TC!H7,"")</f>
        <v>245</v>
      </c>
    </row>
    <row r="8" spans="2:21">
      <c r="B8" s="47" t="s">
        <v>15</v>
      </c>
      <c r="C8" s="47"/>
      <c r="D8" s="29">
        <f>IF(D$2&lt;&gt;"",TC!F8,"")</f>
        <v>150</v>
      </c>
      <c r="E8" s="29">
        <f>IF(E$2&lt;&gt;"",TC!G8,"")</f>
        <v>174</v>
      </c>
      <c r="F8" s="29">
        <f>IF(F$2&lt;&gt;"",TC!H8,"")</f>
        <v>199</v>
      </c>
    </row>
    <row r="9" spans="2:21">
      <c r="B9" s="47" t="s">
        <v>16</v>
      </c>
      <c r="C9" s="47"/>
      <c r="D9" s="29">
        <f>IF(D$2&lt;&gt;"",TC!F9,"")</f>
        <v>27</v>
      </c>
      <c r="E9" s="29">
        <f>IF(E$2&lt;&gt;"",TC!G9,"")</f>
        <v>24</v>
      </c>
      <c r="F9" s="29">
        <f>IF(F$2&lt;&gt;"",TC!H9,"")</f>
        <v>8</v>
      </c>
    </row>
    <row r="10" spans="2:21">
      <c r="B10" s="47" t="s">
        <v>17</v>
      </c>
      <c r="C10" s="47"/>
      <c r="D10" s="29">
        <f>IF(D$2&lt;&gt;"",TC!F10,"")</f>
        <v>49</v>
      </c>
      <c r="E10" s="29">
        <f>IF(E$2&lt;&gt;"",TC!G10,"")</f>
        <v>42</v>
      </c>
      <c r="F10" s="29">
        <f>IF(F$2&lt;&gt;"",TC!H10,"")</f>
        <v>38</v>
      </c>
    </row>
    <row r="17" spans="6:22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6:22"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6:22"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6:22"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1"/>
  <sheetViews>
    <sheetView workbookViewId="0">
      <pane xSplit="5" ySplit="12" topLeftCell="F16" activePane="bottomRight" state="frozen"/>
      <selection pane="topRight" activeCell="F1" sqref="F1"/>
      <selection pane="bottomLeft" activeCell="A13" sqref="A13"/>
      <selection pane="bottomRight"/>
    </sheetView>
  </sheetViews>
  <sheetFormatPr defaultRowHeight="13.5"/>
  <cols>
    <col min="1" max="1" width="2.5" style="1" customWidth="1"/>
    <col min="2" max="2" width="10" style="33" customWidth="1"/>
    <col min="3" max="3" width="10" style="36" customWidth="1"/>
    <col min="4" max="4" width="60.625" style="32" customWidth="1"/>
    <col min="5" max="5" width="5.625" style="10" customWidth="1"/>
    <col min="6" max="8" width="5.625" style="36" customWidth="1"/>
    <col min="9" max="16384" width="9" style="1"/>
  </cols>
  <sheetData>
    <row r="1" spans="2:8">
      <c r="B1" s="1"/>
      <c r="C1" s="1"/>
      <c r="D1" s="1"/>
      <c r="E1" s="25"/>
      <c r="F1" s="1"/>
      <c r="G1" s="1"/>
      <c r="H1" s="1"/>
    </row>
    <row r="2" spans="2:8">
      <c r="B2" s="48" t="s">
        <v>9</v>
      </c>
      <c r="C2" s="48"/>
      <c r="D2" s="30"/>
      <c r="E2" s="25"/>
      <c r="F2" s="39" t="s">
        <v>25</v>
      </c>
      <c r="G2" s="39" t="s">
        <v>26</v>
      </c>
      <c r="H2" s="39" t="s">
        <v>103</v>
      </c>
    </row>
    <row r="3" spans="2:8">
      <c r="B3" s="47" t="s">
        <v>27</v>
      </c>
      <c r="C3" s="47"/>
      <c r="D3" s="1"/>
      <c r="E3" s="25"/>
      <c r="F3" s="37">
        <f>(F7/F6)</f>
        <v>0.92244897959183669</v>
      </c>
      <c r="G3" s="37">
        <f>(G7/G6)</f>
        <v>0.97959183673469385</v>
      </c>
      <c r="H3" s="37">
        <f>(H7/H6)</f>
        <v>1</v>
      </c>
    </row>
    <row r="4" spans="2:8">
      <c r="B4" s="47" t="s">
        <v>28</v>
      </c>
      <c r="C4" s="47"/>
      <c r="D4" s="1"/>
      <c r="E4" s="25"/>
      <c r="F4" s="37">
        <f>F9/F6</f>
        <v>0.11020408163265306</v>
      </c>
      <c r="G4" s="37">
        <f>G9/G6</f>
        <v>9.7959183673469383E-2</v>
      </c>
      <c r="H4" s="37">
        <f>H9/H6</f>
        <v>3.2653061224489799E-2</v>
      </c>
    </row>
    <row r="5" spans="2:8">
      <c r="B5" s="48" t="s">
        <v>29</v>
      </c>
      <c r="C5" s="48"/>
      <c r="D5" s="30"/>
      <c r="E5" s="25"/>
      <c r="F5" s="40">
        <f>IF(F13&lt;&gt;"",(F9+F10)/F7,0)</f>
        <v>0.33628318584070799</v>
      </c>
      <c r="G5" s="40">
        <f>IF(G13&lt;&gt;"",(G9+G10)/G7,0)</f>
        <v>0.27500000000000002</v>
      </c>
      <c r="H5" s="40">
        <f>IF(H13&lt;&gt;"",(H9+H10)/H7,0)</f>
        <v>0.18775510204081633</v>
      </c>
    </row>
    <row r="6" spans="2:8">
      <c r="B6" s="47" t="s">
        <v>30</v>
      </c>
      <c r="C6" s="47"/>
      <c r="D6" s="1"/>
      <c r="E6" s="25"/>
      <c r="F6" s="27">
        <f>SUM($E$13:$E$65547)</f>
        <v>245</v>
      </c>
      <c r="G6" s="27">
        <f>SUM($E$13:$E$65547)</f>
        <v>245</v>
      </c>
      <c r="H6" s="27">
        <f>SUM($E$13:$E$65547)</f>
        <v>245</v>
      </c>
    </row>
    <row r="7" spans="2:8">
      <c r="B7" s="47" t="s">
        <v>31</v>
      </c>
      <c r="C7" s="47"/>
      <c r="D7" s="1"/>
      <c r="E7" s="25"/>
      <c r="F7" s="27">
        <f>SUMIFS($E$13:$E$65547, F$13:F$65547, "x")+SUMIFS($E$13:$E$65547, F$13:F$65547, "o")+SUMIFS($E$13:$E$65547, F$13:F$65547, "!")</f>
        <v>226</v>
      </c>
      <c r="G7" s="27">
        <f>SUMIFS($E$13:$E$65547, G$13:G$65547, "x")+SUMIFS($E$13:$E$65547, G$13:G$65547, "o")+SUMIFS($E$13:$E$65547, G$13:G$65547, "!")</f>
        <v>240</v>
      </c>
      <c r="H7" s="27">
        <f>SUMIFS($E$13:$E$65547, H$13:H$65547, "x")+SUMIFS($E$13:$E$65547, H$13:H$65547, "o")+SUMIFS($E$13:$E$65547, H$13:H$65547, "!")</f>
        <v>245</v>
      </c>
    </row>
    <row r="8" spans="2:8">
      <c r="B8" s="47" t="s">
        <v>32</v>
      </c>
      <c r="C8" s="47"/>
      <c r="D8" s="38" t="s">
        <v>100</v>
      </c>
      <c r="E8" s="25"/>
      <c r="F8" s="27">
        <f>SUMIFS($E$13:$E$65547, F$13:F$65547, "o")</f>
        <v>150</v>
      </c>
      <c r="G8" s="27">
        <f>SUMIFS($E$13:$E$65547, G$13:G$65547, "o")</f>
        <v>174</v>
      </c>
      <c r="H8" s="27">
        <f>SUMIFS($E$13:$E$65547, H$13:H$65547, "o")</f>
        <v>199</v>
      </c>
    </row>
    <row r="9" spans="2:8">
      <c r="B9" s="47" t="s">
        <v>33</v>
      </c>
      <c r="C9" s="47"/>
      <c r="D9" s="38" t="s">
        <v>101</v>
      </c>
      <c r="E9" s="25"/>
      <c r="F9" s="27">
        <f>SUMIFS($E$13:$E$65547, F$13:F$65547, "!")</f>
        <v>27</v>
      </c>
      <c r="G9" s="27">
        <f>SUMIFS($E$13:$E$65547, G$13:G$65547, "!")</f>
        <v>24</v>
      </c>
      <c r="H9" s="27">
        <f>SUMIFS($E$13:$E$65547, H$13:H$65547, "!")</f>
        <v>8</v>
      </c>
    </row>
    <row r="10" spans="2:8">
      <c r="B10" s="47" t="s">
        <v>35</v>
      </c>
      <c r="C10" s="47"/>
      <c r="D10" s="38" t="s">
        <v>102</v>
      </c>
      <c r="E10" s="25"/>
      <c r="F10" s="27">
        <f>SUMIFS($E$13:$E$65547, F$13:F$65547, "x")</f>
        <v>49</v>
      </c>
      <c r="G10" s="27">
        <f>SUMIFS($E$13:$E$65547, G$13:G$65547, "x")</f>
        <v>42</v>
      </c>
      <c r="H10" s="27">
        <f>SUMIFS($E$13:$E$65547, H$13:H$65547, "x")</f>
        <v>38</v>
      </c>
    </row>
    <row r="11" spans="2:8">
      <c r="B11" s="1"/>
      <c r="C11" s="1"/>
      <c r="D11" s="1"/>
      <c r="E11" s="25"/>
      <c r="F11" s="1"/>
      <c r="G11" s="1"/>
      <c r="H11" s="1"/>
    </row>
    <row r="12" spans="2:8">
      <c r="B12" s="34" t="s">
        <v>37</v>
      </c>
      <c r="C12" s="31" t="s">
        <v>38</v>
      </c>
      <c r="D12" s="35" t="s">
        <v>39</v>
      </c>
      <c r="E12" s="34" t="s">
        <v>40</v>
      </c>
      <c r="F12" s="31" t="s">
        <v>41</v>
      </c>
      <c r="G12" s="31" t="s">
        <v>41</v>
      </c>
      <c r="H12" s="31" t="s">
        <v>41</v>
      </c>
    </row>
    <row r="13" spans="2:8">
      <c r="B13" s="33" t="s">
        <v>42</v>
      </c>
      <c r="C13" s="36" t="s">
        <v>70</v>
      </c>
      <c r="D13" s="32" t="s">
        <v>71</v>
      </c>
      <c r="E13" s="10">
        <v>5</v>
      </c>
      <c r="F13" s="36" t="s">
        <v>104</v>
      </c>
      <c r="G13" s="36" t="s">
        <v>104</v>
      </c>
      <c r="H13" s="36" t="s">
        <v>104</v>
      </c>
    </row>
    <row r="14" spans="2:8">
      <c r="C14" s="36" t="s">
        <v>68</v>
      </c>
      <c r="D14" s="32" t="s">
        <v>69</v>
      </c>
      <c r="E14" s="10">
        <v>10</v>
      </c>
      <c r="F14" s="36" t="s">
        <v>104</v>
      </c>
      <c r="G14" s="36" t="s">
        <v>104</v>
      </c>
      <c r="H14" s="36" t="s">
        <v>104</v>
      </c>
    </row>
    <row r="15" spans="2:8">
      <c r="C15" s="36" t="s">
        <v>43</v>
      </c>
      <c r="D15" s="32" t="s">
        <v>98</v>
      </c>
      <c r="E15" s="10">
        <v>10</v>
      </c>
      <c r="F15" s="36" t="s">
        <v>104</v>
      </c>
      <c r="G15" s="36" t="s">
        <v>104</v>
      </c>
      <c r="H15" s="36" t="s">
        <v>104</v>
      </c>
    </row>
    <row r="16" spans="2:8">
      <c r="D16" s="32" t="s">
        <v>44</v>
      </c>
      <c r="E16" s="10">
        <v>10</v>
      </c>
      <c r="F16" s="36" t="s">
        <v>104</v>
      </c>
      <c r="G16" s="36" t="s">
        <v>104</v>
      </c>
      <c r="H16" s="36" t="s">
        <v>104</v>
      </c>
    </row>
    <row r="17" spans="2:8">
      <c r="D17" s="32" t="s">
        <v>45</v>
      </c>
      <c r="E17" s="10">
        <v>7</v>
      </c>
      <c r="G17" s="36" t="s">
        <v>104</v>
      </c>
      <c r="H17" s="36" t="s">
        <v>104</v>
      </c>
    </row>
    <row r="18" spans="2:8">
      <c r="C18" s="36" t="s">
        <v>3</v>
      </c>
      <c r="D18" s="32" t="s">
        <v>47</v>
      </c>
      <c r="E18" s="10">
        <v>5</v>
      </c>
      <c r="F18" s="36" t="s">
        <v>104</v>
      </c>
      <c r="G18" s="36" t="s">
        <v>34</v>
      </c>
      <c r="H18" s="36" t="s">
        <v>34</v>
      </c>
    </row>
    <row r="19" spans="2:8">
      <c r="D19" s="32" t="s">
        <v>46</v>
      </c>
      <c r="E19" s="10">
        <v>5</v>
      </c>
      <c r="F19" s="36" t="s">
        <v>104</v>
      </c>
      <c r="G19" s="36" t="s">
        <v>34</v>
      </c>
      <c r="H19" s="36" t="s">
        <v>104</v>
      </c>
    </row>
    <row r="20" spans="2:8">
      <c r="D20" s="32" t="s">
        <v>48</v>
      </c>
      <c r="E20" s="10">
        <v>10</v>
      </c>
      <c r="F20" s="36" t="s">
        <v>104</v>
      </c>
      <c r="G20" s="36" t="s">
        <v>104</v>
      </c>
      <c r="H20" s="36" t="s">
        <v>104</v>
      </c>
    </row>
    <row r="21" spans="2:8">
      <c r="B21" s="33" t="s">
        <v>49</v>
      </c>
      <c r="D21" s="32" t="s">
        <v>51</v>
      </c>
      <c r="E21" s="10">
        <v>3</v>
      </c>
      <c r="F21" s="36" t="s">
        <v>36</v>
      </c>
      <c r="G21" s="36" t="s">
        <v>36</v>
      </c>
      <c r="H21" s="36" t="s">
        <v>34</v>
      </c>
    </row>
    <row r="22" spans="2:8">
      <c r="D22" s="32" t="s">
        <v>72</v>
      </c>
      <c r="E22" s="10">
        <v>5</v>
      </c>
      <c r="F22" s="36" t="s">
        <v>36</v>
      </c>
      <c r="G22" s="36" t="s">
        <v>36</v>
      </c>
      <c r="H22" s="36" t="s">
        <v>104</v>
      </c>
    </row>
    <row r="23" spans="2:8">
      <c r="D23" s="32" t="s">
        <v>73</v>
      </c>
      <c r="E23" s="10">
        <v>5</v>
      </c>
      <c r="F23" s="36" t="s">
        <v>36</v>
      </c>
      <c r="G23" s="36" t="s">
        <v>104</v>
      </c>
      <c r="H23" s="36" t="s">
        <v>104</v>
      </c>
    </row>
    <row r="24" spans="2:8">
      <c r="D24" s="32" t="s">
        <v>74</v>
      </c>
      <c r="E24" s="10">
        <v>3</v>
      </c>
      <c r="F24" s="36" t="s">
        <v>36</v>
      </c>
      <c r="G24" s="36" t="s">
        <v>104</v>
      </c>
      <c r="H24" s="36" t="s">
        <v>104</v>
      </c>
    </row>
    <row r="25" spans="2:8">
      <c r="D25" s="32" t="s">
        <v>95</v>
      </c>
      <c r="E25" s="10">
        <v>3</v>
      </c>
      <c r="F25" s="36" t="s">
        <v>36</v>
      </c>
      <c r="G25" s="36" t="s">
        <v>36</v>
      </c>
      <c r="H25" s="36" t="s">
        <v>104</v>
      </c>
    </row>
    <row r="26" spans="2:8">
      <c r="C26" s="36" t="s">
        <v>84</v>
      </c>
      <c r="D26" s="32" t="s">
        <v>85</v>
      </c>
      <c r="E26" s="10">
        <v>5</v>
      </c>
      <c r="F26" s="36" t="s">
        <v>36</v>
      </c>
      <c r="G26" s="36" t="s">
        <v>104</v>
      </c>
      <c r="H26" s="36" t="s">
        <v>104</v>
      </c>
    </row>
    <row r="27" spans="2:8">
      <c r="C27" s="36" t="s">
        <v>50</v>
      </c>
      <c r="D27" s="32" t="s">
        <v>51</v>
      </c>
      <c r="E27" s="10">
        <v>3</v>
      </c>
      <c r="F27" s="36" t="s">
        <v>104</v>
      </c>
      <c r="G27" s="36" t="s">
        <v>104</v>
      </c>
      <c r="H27" s="36" t="s">
        <v>104</v>
      </c>
    </row>
    <row r="28" spans="2:8">
      <c r="D28" s="32" t="s">
        <v>52</v>
      </c>
      <c r="E28" s="10">
        <v>3</v>
      </c>
      <c r="F28" s="36" t="s">
        <v>104</v>
      </c>
      <c r="G28" s="36" t="s">
        <v>104</v>
      </c>
      <c r="H28" s="36" t="s">
        <v>104</v>
      </c>
    </row>
    <row r="29" spans="2:8">
      <c r="D29" s="32" t="s">
        <v>53</v>
      </c>
      <c r="E29" s="10">
        <v>5</v>
      </c>
      <c r="G29" s="36" t="s">
        <v>36</v>
      </c>
      <c r="H29" s="36" t="s">
        <v>36</v>
      </c>
    </row>
    <row r="30" spans="2:8">
      <c r="D30" s="32" t="s">
        <v>54</v>
      </c>
      <c r="E30" s="10">
        <v>7</v>
      </c>
      <c r="F30" s="36" t="s">
        <v>104</v>
      </c>
      <c r="G30" s="36" t="s">
        <v>104</v>
      </c>
      <c r="H30" s="36" t="s">
        <v>104</v>
      </c>
    </row>
    <row r="31" spans="2:8">
      <c r="B31" s="33" t="s">
        <v>22</v>
      </c>
      <c r="C31" s="36" t="s">
        <v>59</v>
      </c>
      <c r="D31" s="32" t="s">
        <v>60</v>
      </c>
      <c r="E31" s="10">
        <v>7</v>
      </c>
      <c r="F31" s="36" t="s">
        <v>104</v>
      </c>
      <c r="G31" s="36" t="s">
        <v>104</v>
      </c>
      <c r="H31" s="36" t="s">
        <v>104</v>
      </c>
    </row>
    <row r="32" spans="2:8">
      <c r="D32" s="32" t="s">
        <v>61</v>
      </c>
      <c r="E32" s="10">
        <v>5</v>
      </c>
      <c r="F32" s="36" t="s">
        <v>104</v>
      </c>
      <c r="G32" s="36" t="s">
        <v>104</v>
      </c>
      <c r="H32" s="36" t="s">
        <v>104</v>
      </c>
    </row>
    <row r="33" spans="2:8">
      <c r="D33" s="32" t="s">
        <v>62</v>
      </c>
      <c r="E33" s="10">
        <v>5</v>
      </c>
      <c r="F33" s="36" t="s">
        <v>34</v>
      </c>
      <c r="G33" s="36" t="s">
        <v>104</v>
      </c>
      <c r="H33" s="36" t="s">
        <v>104</v>
      </c>
    </row>
    <row r="34" spans="2:8">
      <c r="C34" s="36" t="s">
        <v>55</v>
      </c>
      <c r="D34" s="32" t="s">
        <v>57</v>
      </c>
      <c r="E34" s="10">
        <v>5</v>
      </c>
      <c r="F34" s="36" t="s">
        <v>34</v>
      </c>
      <c r="G34" s="36" t="s">
        <v>104</v>
      </c>
      <c r="H34" s="36" t="s">
        <v>104</v>
      </c>
    </row>
    <row r="35" spans="2:8">
      <c r="D35" s="32" t="s">
        <v>56</v>
      </c>
      <c r="E35" s="10">
        <v>3</v>
      </c>
      <c r="F35" s="36" t="s">
        <v>34</v>
      </c>
      <c r="G35" s="36" t="s">
        <v>104</v>
      </c>
      <c r="H35" s="36" t="s">
        <v>104</v>
      </c>
    </row>
    <row r="36" spans="2:8">
      <c r="D36" s="32" t="s">
        <v>58</v>
      </c>
      <c r="E36" s="10">
        <v>5</v>
      </c>
      <c r="F36" s="36" t="s">
        <v>104</v>
      </c>
      <c r="H36" s="36" t="s">
        <v>104</v>
      </c>
    </row>
    <row r="37" spans="2:8">
      <c r="B37" s="33" t="s">
        <v>91</v>
      </c>
      <c r="C37" s="36" t="s">
        <v>90</v>
      </c>
      <c r="D37" s="32" t="s">
        <v>92</v>
      </c>
      <c r="E37" s="10">
        <v>7</v>
      </c>
      <c r="F37" s="36" t="s">
        <v>104</v>
      </c>
      <c r="G37" s="36" t="s">
        <v>34</v>
      </c>
      <c r="H37" s="36" t="s">
        <v>36</v>
      </c>
    </row>
    <row r="38" spans="2:8">
      <c r="D38" s="32" t="s">
        <v>93</v>
      </c>
      <c r="E38" s="10">
        <v>7</v>
      </c>
      <c r="F38" s="36" t="s">
        <v>104</v>
      </c>
      <c r="G38" s="36" t="s">
        <v>34</v>
      </c>
      <c r="H38" s="36" t="s">
        <v>105</v>
      </c>
    </row>
    <row r="39" spans="2:8">
      <c r="D39" s="32" t="s">
        <v>94</v>
      </c>
      <c r="E39" s="10">
        <v>7</v>
      </c>
      <c r="G39" s="36" t="s">
        <v>104</v>
      </c>
      <c r="H39" s="36" t="s">
        <v>104</v>
      </c>
    </row>
    <row r="40" spans="2:8">
      <c r="B40" s="33" t="s">
        <v>63</v>
      </c>
      <c r="C40" s="36" t="s">
        <v>42</v>
      </c>
      <c r="D40" s="32" t="s">
        <v>64</v>
      </c>
      <c r="E40" s="10">
        <v>10</v>
      </c>
      <c r="F40" s="36" t="s">
        <v>104</v>
      </c>
      <c r="G40" s="36" t="s">
        <v>104</v>
      </c>
      <c r="H40" s="36" t="s">
        <v>104</v>
      </c>
    </row>
    <row r="41" spans="2:8">
      <c r="D41" s="32" t="s">
        <v>65</v>
      </c>
      <c r="E41" s="10">
        <v>7</v>
      </c>
      <c r="F41" s="36" t="s">
        <v>104</v>
      </c>
      <c r="G41" s="36" t="s">
        <v>104</v>
      </c>
      <c r="H41" s="36" t="s">
        <v>104</v>
      </c>
    </row>
    <row r="42" spans="2:8">
      <c r="C42" s="36" t="s">
        <v>75</v>
      </c>
      <c r="D42" s="32" t="s">
        <v>76</v>
      </c>
      <c r="E42" s="10">
        <v>7</v>
      </c>
      <c r="F42" s="36" t="s">
        <v>104</v>
      </c>
      <c r="G42" s="36" t="s">
        <v>104</v>
      </c>
      <c r="H42" s="36" t="s">
        <v>104</v>
      </c>
    </row>
    <row r="43" spans="2:8">
      <c r="C43" s="36" t="s">
        <v>77</v>
      </c>
      <c r="D43" s="32" t="s">
        <v>78</v>
      </c>
      <c r="E43" s="10">
        <v>10</v>
      </c>
      <c r="F43" s="36" t="s">
        <v>36</v>
      </c>
      <c r="G43" s="36" t="s">
        <v>104</v>
      </c>
      <c r="H43" s="36" t="s">
        <v>104</v>
      </c>
    </row>
    <row r="44" spans="2:8">
      <c r="D44" s="32" t="s">
        <v>79</v>
      </c>
      <c r="E44" s="10">
        <v>5</v>
      </c>
      <c r="F44" s="36" t="s">
        <v>36</v>
      </c>
      <c r="G44" s="36" t="s">
        <v>104</v>
      </c>
      <c r="H44" s="36" t="s">
        <v>104</v>
      </c>
    </row>
    <row r="45" spans="2:8">
      <c r="D45" s="32" t="s">
        <v>80</v>
      </c>
      <c r="E45" s="10">
        <v>10</v>
      </c>
      <c r="F45" s="36" t="s">
        <v>36</v>
      </c>
      <c r="G45" s="36" t="s">
        <v>104</v>
      </c>
      <c r="H45" s="36" t="s">
        <v>104</v>
      </c>
    </row>
    <row r="46" spans="2:8">
      <c r="C46" s="36" t="s">
        <v>81</v>
      </c>
      <c r="D46" s="32" t="s">
        <v>82</v>
      </c>
      <c r="E46" s="10">
        <v>7</v>
      </c>
      <c r="F46" s="36" t="s">
        <v>34</v>
      </c>
      <c r="G46" s="36" t="s">
        <v>36</v>
      </c>
      <c r="H46" s="36" t="s">
        <v>104</v>
      </c>
    </row>
    <row r="47" spans="2:8">
      <c r="D47" s="32" t="s">
        <v>83</v>
      </c>
      <c r="E47" s="10">
        <v>7</v>
      </c>
      <c r="F47" s="36" t="s">
        <v>34</v>
      </c>
      <c r="G47" s="36" t="s">
        <v>36</v>
      </c>
      <c r="H47" s="36" t="s">
        <v>36</v>
      </c>
    </row>
    <row r="48" spans="2:8">
      <c r="D48" s="32" t="s">
        <v>66</v>
      </c>
      <c r="E48" s="10">
        <v>7</v>
      </c>
      <c r="F48" s="36" t="s">
        <v>104</v>
      </c>
      <c r="G48" s="36" t="s">
        <v>36</v>
      </c>
      <c r="H48" s="36" t="s">
        <v>36</v>
      </c>
    </row>
    <row r="49" spans="2:8">
      <c r="C49" s="36" t="s">
        <v>86</v>
      </c>
      <c r="D49" s="32" t="s">
        <v>87</v>
      </c>
      <c r="E49" s="10">
        <v>5</v>
      </c>
      <c r="F49" s="36" t="s">
        <v>104</v>
      </c>
      <c r="G49" s="36" t="s">
        <v>36</v>
      </c>
      <c r="H49" s="36" t="s">
        <v>36</v>
      </c>
    </row>
    <row r="50" spans="2:8">
      <c r="B50" s="33" t="s">
        <v>8</v>
      </c>
      <c r="C50" s="36" t="s">
        <v>88</v>
      </c>
      <c r="D50" s="32" t="s">
        <v>89</v>
      </c>
      <c r="E50" s="10">
        <v>7</v>
      </c>
      <c r="F50" s="36" t="s">
        <v>104</v>
      </c>
      <c r="G50" s="36" t="s">
        <v>104</v>
      </c>
      <c r="H50" s="36" t="s">
        <v>104</v>
      </c>
    </row>
    <row r="51" spans="2:8" ht="13.5" customHeight="1">
      <c r="B51" s="33" t="s">
        <v>24</v>
      </c>
      <c r="D51" s="32" t="s">
        <v>67</v>
      </c>
      <c r="E51" s="10">
        <v>5</v>
      </c>
      <c r="F51" s="36" t="s">
        <v>104</v>
      </c>
      <c r="G51" s="36" t="s">
        <v>104</v>
      </c>
      <c r="H51" s="36" t="s">
        <v>104</v>
      </c>
    </row>
    <row r="52" spans="2:8" ht="13.5" customHeight="1">
      <c r="B52" s="33" t="s">
        <v>96</v>
      </c>
      <c r="D52" s="32" t="s">
        <v>97</v>
      </c>
      <c r="E52" s="10">
        <v>3</v>
      </c>
      <c r="F52" s="36" t="s">
        <v>104</v>
      </c>
      <c r="G52" s="36" t="s">
        <v>104</v>
      </c>
      <c r="H52" s="36" t="s">
        <v>104</v>
      </c>
    </row>
    <row r="54" spans="2:8" ht="13.5" customHeight="1"/>
    <row r="61" spans="2:8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H52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Report</vt:lpstr>
      <vt:lpstr>통계</vt:lpstr>
      <vt:lpstr>TC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2011-02-15T09:39:17Z</dcterms:modified>
</cp:coreProperties>
</file>